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40" windowWidth="12240" windowHeight="2625" activeTab="0"/>
  </bookViews>
  <sheets>
    <sheet name="FS (2)" sheetId="1" r:id="rId1"/>
  </sheets>
  <definedNames>
    <definedName name="_xlnm.Print_Area" localSheetId="0">'FS (2)'!$A$1:$H$438</definedName>
  </definedNames>
  <calcPr fullCalcOnLoad="1"/>
</workbook>
</file>

<file path=xl/sharedStrings.xml><?xml version="1.0" encoding="utf-8"?>
<sst xmlns="http://schemas.openxmlformats.org/spreadsheetml/2006/main" count="605" uniqueCount="300">
  <si>
    <t>Government of India</t>
  </si>
  <si>
    <t>National Programme of Mid-Day Meal in Schools</t>
  </si>
  <si>
    <t>Sl. No.</t>
  </si>
  <si>
    <t>As per GoI record</t>
  </si>
  <si>
    <t xml:space="preserve">As per State's AWP&amp;B </t>
  </si>
  <si>
    <t>Diff</t>
  </si>
  <si>
    <t>% Diff</t>
  </si>
  <si>
    <t>5(4-3)</t>
  </si>
  <si>
    <t>S.No.</t>
  </si>
  <si>
    <t>Name of District</t>
  </si>
  <si>
    <t xml:space="preserve">Total </t>
  </si>
  <si>
    <t>(in MTs)</t>
  </si>
  <si>
    <t>Allocation</t>
  </si>
  <si>
    <t>Total availibility</t>
  </si>
  <si>
    <t>% availibility</t>
  </si>
  <si>
    <t>Bench mark (85%)</t>
  </si>
  <si>
    <t>District</t>
  </si>
  <si>
    <t>Total Availibility</t>
  </si>
  <si>
    <t>% Availibility</t>
  </si>
  <si>
    <t>Total</t>
  </si>
  <si>
    <t>Availibility</t>
  </si>
  <si>
    <t>Utilisation</t>
  </si>
  <si>
    <t>% Utilisation</t>
  </si>
  <si>
    <t>Schools</t>
  </si>
  <si>
    <t>Installment</t>
  </si>
  <si>
    <t>Dated</t>
  </si>
  <si>
    <t>Amount                                                 (Rs. In lakh)</t>
  </si>
  <si>
    <t>Primary</t>
  </si>
  <si>
    <t>1st Installment</t>
  </si>
  <si>
    <t>Grand Total</t>
  </si>
  <si>
    <t>(Rs. In lakhs)</t>
  </si>
  <si>
    <t>Disbursed to Dist</t>
  </si>
  <si>
    <t xml:space="preserve">Total Availibility </t>
  </si>
  <si>
    <t xml:space="preserve">% Availibility </t>
  </si>
  <si>
    <t>% Availibility of cooking cost</t>
  </si>
  <si>
    <t xml:space="preserve">Availibility </t>
  </si>
  <si>
    <t xml:space="preserve">% Utilisation                    </t>
  </si>
  <si>
    <t>Sr. No.</t>
  </si>
  <si>
    <t>Primary + Upper Primary</t>
  </si>
  <si>
    <t>Activity</t>
  </si>
  <si>
    <t>Exp as % of allocation</t>
  </si>
  <si>
    <t>Unspent Balance</t>
  </si>
  <si>
    <t>School Level Expenses</t>
  </si>
  <si>
    <t>Foodgrains Lifted (in MTs)</t>
  </si>
  <si>
    <t>Maximum fund permissibale</t>
  </si>
  <si>
    <t>actual expenditure incurred by State</t>
  </si>
  <si>
    <t xml:space="preserve"> </t>
  </si>
  <si>
    <t>Units</t>
  </si>
  <si>
    <t>Amount              (in lakh)</t>
  </si>
  <si>
    <t>Year</t>
  </si>
  <si>
    <t>GoI records</t>
  </si>
  <si>
    <t>State record</t>
  </si>
  <si>
    <t>Variation</t>
  </si>
  <si>
    <t>Phy</t>
  </si>
  <si>
    <t>Fin</t>
  </si>
  <si>
    <t>Achievement as % of allocation</t>
  </si>
  <si>
    <t>Fin (in Lakh)</t>
  </si>
  <si>
    <t xml:space="preserve">Fin                            </t>
  </si>
  <si>
    <t>No. of children</t>
  </si>
  <si>
    <t>Diff in %</t>
  </si>
  <si>
    <t>PY &amp; UP PY</t>
  </si>
  <si>
    <t>No. of Meals as per PAB approval</t>
  </si>
  <si>
    <t>Diff.</t>
  </si>
  <si>
    <t>5=(3-4)</t>
  </si>
  <si>
    <t>7= (1-4)</t>
  </si>
  <si>
    <t>Stage</t>
  </si>
  <si>
    <t>Districts</t>
  </si>
  <si>
    <t>Non-Coverage</t>
  </si>
  <si>
    <t>% NC</t>
  </si>
  <si>
    <t xml:space="preserve">3.1)  Reconciliation of Foodgrains OB, Allocation &amp; Lifting </t>
  </si>
  <si>
    <t>3.2) ANALYSIS ON OPENING STOCK AND UNSPENT STOCK OF FOODGRAINS</t>
  </si>
  <si>
    <t>4. ANALYSIS ON COOKING COST [PRIMARY +  UPPER PRIMARY]</t>
  </si>
  <si>
    <t>4.1) Releasing details</t>
  </si>
  <si>
    <t>* Lifting reported by State</t>
  </si>
  <si>
    <t>Cooking assistance received*</t>
  </si>
  <si>
    <t>Utilisation of Cooking assistance*</t>
  </si>
  <si>
    <t>Adhoc Released</t>
  </si>
  <si>
    <t>(2006-07)</t>
  </si>
  <si>
    <t>(2007-08)</t>
  </si>
  <si>
    <t>(2008-09)</t>
  </si>
  <si>
    <t>Total Release</t>
  </si>
  <si>
    <t>(2009-10)</t>
  </si>
  <si>
    <t>Average</t>
  </si>
  <si>
    <t xml:space="preserve">Stage </t>
  </si>
  <si>
    <t>Upp. Primary</t>
  </si>
  <si>
    <t>3. ANALYSIS OF FOOD GRAINS (PRIMARY+UPPER PRIMARY)</t>
  </si>
  <si>
    <t>Amount (Rs in lakhs)</t>
  </si>
  <si>
    <t>Bills raised by FCI</t>
  </si>
  <si>
    <t>Pending Bills</t>
  </si>
  <si>
    <t>Bill paid</t>
  </si>
  <si>
    <t>PY&amp; UPY</t>
  </si>
  <si>
    <t>PY &amp; UPY</t>
  </si>
  <si>
    <t>Balance of First Installment</t>
  </si>
  <si>
    <t>Bench Mark as per State's claim</t>
  </si>
  <si>
    <t>PY</t>
  </si>
  <si>
    <t>U PY</t>
  </si>
  <si>
    <t>Average number of children availing MDM</t>
  </si>
  <si>
    <t>No. of Institutions  serving MDM</t>
  </si>
  <si>
    <t>% Meals served</t>
  </si>
  <si>
    <t>Lifted</t>
  </si>
  <si>
    <t xml:space="preserve">Amount released </t>
  </si>
  <si>
    <t xml:space="preserve">Total availability </t>
  </si>
  <si>
    <t xml:space="preserve">% Availibilty  </t>
  </si>
  <si>
    <t>Total Availability</t>
  </si>
  <si>
    <t>Payment of hon.  to CCH</t>
  </si>
  <si>
    <t>% payment to CCH against allocation</t>
  </si>
  <si>
    <t>Management, Supervision, Training , External &amp;  Internal Monitoring</t>
  </si>
  <si>
    <t xml:space="preserve">Total Availability </t>
  </si>
  <si>
    <t>Exp.</t>
  </si>
  <si>
    <t>7.1) Releasing details</t>
  </si>
  <si>
    <t>Mis-match in % points</t>
  </si>
  <si>
    <t>6.1) District-wise allocation and availability of funds for honorium to cook-cum-Helpers</t>
  </si>
  <si>
    <t>6.2)  District-wise utilisation Utilisation of grant for Honorarium, cooks-cum-Helpers</t>
  </si>
  <si>
    <t>6.3)  District-wise status of unspent balance of grant for Honorarium, cooks-cum-Helpers</t>
  </si>
  <si>
    <t>7. ANALYSIS ON MANAGEMENT, MONITORING &amp; EVALUATION (MME)</t>
  </si>
  <si>
    <t>8.  ANALYSIS ON CENTRAL ASSISTANCE TOWARDS TRANSPORT ASSISTANCE</t>
  </si>
  <si>
    <t>8.1) Releasing details</t>
  </si>
  <si>
    <t>9.1.1) Releasing details</t>
  </si>
  <si>
    <t xml:space="preserve">9.2 Kitchen Devices </t>
  </si>
  <si>
    <t>9.2.1) Releasing details</t>
  </si>
  <si>
    <t>9.2.3) Achievement ( under MDM Funds)</t>
  </si>
  <si>
    <t>Balance of 1st Installment</t>
  </si>
  <si>
    <t>(2010-11)</t>
  </si>
  <si>
    <t>(2011-12)</t>
  </si>
  <si>
    <t xml:space="preserve">S.no </t>
  </si>
  <si>
    <t xml:space="preserve">Primary </t>
  </si>
  <si>
    <t xml:space="preserve">Upper Primary </t>
  </si>
  <si>
    <t>Primary +Upper primary</t>
  </si>
  <si>
    <t>Primary+Upper Primary</t>
  </si>
  <si>
    <t>Payment to FCI by State*</t>
  </si>
  <si>
    <t>(2011-12)*</t>
  </si>
  <si>
    <t xml:space="preserve">Year </t>
  </si>
  <si>
    <t xml:space="preserve">9.1)    Kitchen cum stores  </t>
  </si>
  <si>
    <t xml:space="preserve">Details </t>
  </si>
  <si>
    <t>QQQQQQQQQQQQQQQQQ1``q</t>
  </si>
  <si>
    <t>(2012-13)</t>
  </si>
  <si>
    <t>West</t>
  </si>
  <si>
    <t>Sepahijala</t>
  </si>
  <si>
    <t>Khowai</t>
  </si>
  <si>
    <t>Gomati</t>
  </si>
  <si>
    <t>Dhalai</t>
  </si>
  <si>
    <t>`</t>
  </si>
  <si>
    <t>Exp as % of availability</t>
  </si>
  <si>
    <t>(2013-14)</t>
  </si>
  <si>
    <t xml:space="preserve">Pry Childrens </t>
  </si>
  <si>
    <t>Pry Working Days</t>
  </si>
  <si>
    <t>Formulae</t>
  </si>
  <si>
    <t>Allocation Pry + Upr Pry</t>
  </si>
  <si>
    <t xml:space="preserve">Allocation for Pry 2013-14                                   </t>
  </si>
  <si>
    <t xml:space="preserve">Allocation for Upr Pry 2013-14                             </t>
  </si>
  <si>
    <t xml:space="preserve">Closing Balance Pry </t>
  </si>
  <si>
    <t>Closing Balance Upr Pry</t>
  </si>
  <si>
    <t xml:space="preserve">Opening Balance for Pry 2013-14                                   </t>
  </si>
  <si>
    <t xml:space="preserve">Opening Balance Upr Pry 2013-14                             </t>
  </si>
  <si>
    <t>OB Pry + Upr Pry</t>
  </si>
  <si>
    <t>Lifting Pry</t>
  </si>
  <si>
    <t>Lifting Upr Pry</t>
  </si>
  <si>
    <t>Lifting Pry + Upr Pry</t>
  </si>
  <si>
    <t>Amount (in lakh)</t>
  </si>
  <si>
    <t>4.2) ANALYSIS ON OPENING BALANCE AND CLOSING BALANCE</t>
  </si>
  <si>
    <t>4.3) Cooking cost allocation and disbursed to Districts</t>
  </si>
  <si>
    <t>4.4)  District-wise Cooking Cost availability</t>
  </si>
  <si>
    <t>4.5) Cooking Cost Utilisation</t>
  </si>
  <si>
    <t>4.6)  District-wise Utilisation of Cooking cost</t>
  </si>
  <si>
    <t>Part-D: FACT SHEET</t>
  </si>
  <si>
    <t>(2014-15)</t>
  </si>
  <si>
    <t>(2015-16)</t>
  </si>
  <si>
    <t>Aggregate Quantity Consumed at Schol Level Pry</t>
  </si>
  <si>
    <t>Aggregate Quantity Consumed at Schol Level Upr Pry</t>
  </si>
  <si>
    <t>(2016-17)</t>
  </si>
  <si>
    <t>PUDUCHERRY</t>
  </si>
  <si>
    <t>KARAIKAL</t>
  </si>
  <si>
    <t xml:space="preserve">MAHE </t>
  </si>
  <si>
    <t>YANAM</t>
  </si>
  <si>
    <t>Balance of  2nd IInstallment</t>
  </si>
  <si>
    <t xml:space="preserve">Grand Total </t>
  </si>
  <si>
    <t>2nd inst Installment</t>
  </si>
  <si>
    <t>UT : Puducherry</t>
  </si>
  <si>
    <t>No. of Meals as per PAB approval (01.04.17 to 31.3.18)</t>
  </si>
  <si>
    <t>2. COVERAGE</t>
  </si>
  <si>
    <t xml:space="preserve">No. of  Institutions Existing </t>
  </si>
  <si>
    <t>2.5 No. of meals to be served &amp;  actual  no. of meals served during 2017-18 [PRIMARY &amp; UPPER PRIMARY]</t>
  </si>
  <si>
    <t xml:space="preserve">  *(Refer  table AT- 5 , 5A &amp; 5B AWP&amp;B, 2018-19) </t>
  </si>
  <si>
    <t xml:space="preserve">OB as on </t>
  </si>
  <si>
    <t>% Utilisation of foodgrains</t>
  </si>
  <si>
    <t>% Utilisation of Cooking cost</t>
  </si>
  <si>
    <t>Balance of Second Installment</t>
  </si>
  <si>
    <t>I.  Calculation of Bench mark for utilisation.</t>
  </si>
  <si>
    <t xml:space="preserve"> Analysis of Children, Working Days and Meals</t>
  </si>
  <si>
    <t xml:space="preserve">1.1) No of Children </t>
  </si>
  <si>
    <t xml:space="preserve">1.2.1) No. of School working days  </t>
  </si>
  <si>
    <t>1.3)    No. of Meals (Primary &amp; Upper Primary )</t>
  </si>
  <si>
    <t>3.3)  Foodgrains  Allocation &amp; Lifting</t>
  </si>
  <si>
    <t>3.5)  Foodgrains Allocation, Lifting (availibility) &amp; Utilisation</t>
  </si>
  <si>
    <t>3.6)  District-wise Utilisation of foodgrains</t>
  </si>
  <si>
    <t>3.7) Payment of Cost of foodgrains to FCI</t>
  </si>
  <si>
    <t xml:space="preserve">Diff </t>
  </si>
  <si>
    <t>% Diff (Non Coverage)</t>
  </si>
  <si>
    <t>(2017-18)</t>
  </si>
  <si>
    <t>Note</t>
  </si>
  <si>
    <t>New</t>
  </si>
  <si>
    <t>Total New+replacement</t>
  </si>
  <si>
    <t>231 units Approved but due to paucity of funds, Rs. 1.30 lakh  for  26 units only was released</t>
  </si>
  <si>
    <t xml:space="preserve"> Replacement</t>
  </si>
  <si>
    <t xml:space="preserve">         Out of 308 Kitchen Devices , 22 Boilers in 9 Central Kitchens replaced. 110 transportation vessels for the Central Kitchens at Puducherry and Yanam   procured in 2007-08.  No Central assistance for 2008-09 and 2009-10. 231 units  approved. Rs.1.30 lakh released  for 26 units only. Balance 205 units yet to be  released for an amount of Rs.10.25 lakh by GOI to Puducherry  </t>
  </si>
  <si>
    <t>Annual Work Plan &amp; Budget: 2019-20</t>
  </si>
  <si>
    <t>REVIEW OF IMPLEMENTATION OF MDM SCHEME DURING 2018-19 (1.4.18 to 31.03.19)</t>
  </si>
  <si>
    <t>MDM PAB Approval for 2018-19</t>
  </si>
  <si>
    <t>Average number of children availed MDM during 1.4.18 to 31.03.19 (AT-5&amp;5A)</t>
  </si>
  <si>
    <t>1.2  No. of School  Working Days Approved for FY 2018-19</t>
  </si>
  <si>
    <t>No of working days approved for FY 2018-19</t>
  </si>
  <si>
    <t xml:space="preserve">MDM PAB Approval for 2018-19          
</t>
  </si>
  <si>
    <t>Actuals as per AWP&amp;B 2019-20 (AT-5 &amp;5A)</t>
  </si>
  <si>
    <t xml:space="preserve">i) Base period 01.04.18 to 31.03.19 </t>
  </si>
  <si>
    <t>No. of Meals served by State during the period 01.04.18 to 31.03.19</t>
  </si>
  <si>
    <t xml:space="preserve">ii) Base period 01.04.18 to 31.03.19 (As per PAB Approval = 210 days for  Py &amp; 220 days for U Py) </t>
  </si>
  <si>
    <t>2.2  Institutions- (Upper Primary)  (Source data : Table AT-3B &amp; 3C of AWP&amp;B 2019-20)</t>
  </si>
  <si>
    <t>2.3  No. of children Vs PAB Approval ( Primary)  (Source data : Table AT-5  of AWP&amp;B 2019-20)</t>
  </si>
  <si>
    <t>No. of children as per PAB Approval for  2018-19</t>
  </si>
  <si>
    <t>2.4 No. of children Vs PAB Approval  ( Upper Primary) (Source data : Table AT-5A  of AWP&amp;B 2019-20)</t>
  </si>
  <si>
    <t>2.5 Coverage  of children Vs Enrollment ( Primary)  (Source data : Table AT-4 &amp; 5  of AWP&amp;B 2019-20)</t>
  </si>
  <si>
    <t>No. of children as per Enrollment for  2018-19</t>
  </si>
  <si>
    <t>2.6  Coverage  of children Vs Enrollment ( Upper Primary)  (Source data : Table AT-4A &amp; 5A  of AWP&amp;B 2019-20)</t>
  </si>
  <si>
    <t>No of meals to be served during 1.4.18 to 31.03.19</t>
  </si>
  <si>
    <t>No of meal served during 2018-19</t>
  </si>
  <si>
    <t>Opening Stock as on 1.4.2018</t>
  </si>
  <si>
    <t>Allocation for 2018-19</t>
  </si>
  <si>
    <t>Lifting as on 31.03.2019</t>
  </si>
  <si>
    <t>3.2.1 District-wise opening balance as on 1.4.2018</t>
  </si>
  <si>
    <t>*(Refer table AT- 6 and AT-6A, AWP&amp;B, 2019-20)</t>
  </si>
  <si>
    <t xml:space="preserve">Allocation for 2018-19                                   </t>
  </si>
  <si>
    <t xml:space="preserve">Opening Stock as on 1.4.2018                                                          </t>
  </si>
  <si>
    <t>% of OS on allocation 2018-19</t>
  </si>
  <si>
    <t>3.2.2) District-wise unspent balance as on 31.03.2019</t>
  </si>
  <si>
    <t>(Refer  table AT- 6 and AT-6A, AWP&amp;B, 2019-20)</t>
  </si>
  <si>
    <t xml:space="preserve">Allocation for 2018-19                                  </t>
  </si>
  <si>
    <t xml:space="preserve">Unspent Balance as on 31.03.2019                                                      </t>
  </si>
  <si>
    <t>% of UB on allocation 2018-19</t>
  </si>
  <si>
    <t>OB as on 1.4.2018</t>
  </si>
  <si>
    <t>Lifting upto 31.03.19</t>
  </si>
  <si>
    <t>3.4) District-wise Foodgrains availability  as on 31.03.19</t>
  </si>
  <si>
    <t>*(Refer col. 5 of table AT- 6 and AT-6A, AWP&amp;B, 2019-20)</t>
  </si>
  <si>
    <t xml:space="preserve">Allocation for 2018-19                                 </t>
  </si>
  <si>
    <t>*(Refer col. 6 of table AT- 6 and AT-6A, AWP&amp;B, 2019-20)</t>
  </si>
  <si>
    <t xml:space="preserve">Allocation for 2018-19                                      </t>
  </si>
  <si>
    <t>Releases for Cooking cost by GoI (2018-19)</t>
  </si>
  <si>
    <t>01.04.18</t>
  </si>
  <si>
    <t>4.2.1) District-wise opening balance as on 1.4.2018</t>
  </si>
  <si>
    <t>*(Refer table AT- 7 and AT-7A, AWP&amp;B, 2019-20)</t>
  </si>
  <si>
    <t xml:space="preserve">Allocation for 2018-19                                </t>
  </si>
  <si>
    <t xml:space="preserve">Opening Balance as on 1.4.2018                                                          </t>
  </si>
  <si>
    <t>% of OB on allocation 2018-19</t>
  </si>
  <si>
    <t>4.2.2) District-wise unspent  balance as on 31.03.2019</t>
  </si>
  <si>
    <t>*(Refer  table AT- 7 and AT-7A, AWP&amp;B, 2019-20)</t>
  </si>
  <si>
    <t xml:space="preserve">Allocation for 2018-19                                          </t>
  </si>
  <si>
    <t xml:space="preserve">Unspent Balance as on 31.03.2019                                                           </t>
  </si>
  <si>
    <t xml:space="preserve">Opening Balance as on 1.4.2018                                                      </t>
  </si>
  <si>
    <t>Total Availibility of cooking cost as on 31.03.19</t>
  </si>
  <si>
    <t xml:space="preserve">Allocation for 2018-19                               </t>
  </si>
  <si>
    <t>5. Reconciliation of Utilisation and Performance during 2018-19 [PRIMARY+ UPPER PRIMARY]</t>
  </si>
  <si>
    <t>6. ANALYSIS of HONORIUM, To COOK-CUM-HELPERS AT-8 &amp; 8A, AWP&amp;B, 2019-20</t>
  </si>
  <si>
    <t xml:space="preserve">Allocation for 2018-19                                           </t>
  </si>
  <si>
    <t>Opening Balance as on 1.4.2018</t>
  </si>
  <si>
    <t>Refer table AT_8 and AT-8A,AWP&amp;B, 2019-20</t>
  </si>
  <si>
    <t>Unspent balance as on 31.03.2019</t>
  </si>
  <si>
    <t>% of UB as on Allocation 2018-19</t>
  </si>
  <si>
    <t>Releases for MME by GoI (2018-19)</t>
  </si>
  <si>
    <t>7.2)  Reconciliation of MME OB, Allocation &amp; Releasing [PY + U PY] *(Refer AT-10, AWP&amp;B, 2019-20)</t>
  </si>
  <si>
    <t>Released during 2018-19</t>
  </si>
  <si>
    <t>7.3) Utilisation of MME during 2018-19</t>
  </si>
  <si>
    <t>(As on 31.03.19)</t>
  </si>
  <si>
    <t>Releases for TA by GoI (2018-19)</t>
  </si>
  <si>
    <t>8.2)  Reconciliation of TA OB, Allocation &amp; Releasing [PY + U PY] (Refer AT-9, AWP&amp;B, 2019-20)</t>
  </si>
  <si>
    <t>Released during 20178-19</t>
  </si>
  <si>
    <t>8.3) Utilisation of TA during 2018-19</t>
  </si>
  <si>
    <t>Allocated for 2018-19</t>
  </si>
  <si>
    <t>Releases for Kitchen sheds by GoI as on 31.03.2019</t>
  </si>
  <si>
    <t>9.  INFRASTRUCTURE DEVELOPMENT DURING 2018-19</t>
  </si>
  <si>
    <t>(2018-19)</t>
  </si>
  <si>
    <t>9.1.2) Reconciliation of amount sanctioned (Refer AT-11, AWP&amp;B, 2019-20)</t>
  </si>
  <si>
    <t>2006-07 to 2018-19</t>
  </si>
  <si>
    <t>9.1.3) Achievement ( under MDM Funds) (Refer AT-11, AWP&amp;B, 2019-20)</t>
  </si>
  <si>
    <t>Sanctioned by GoI during 2006-2019 as per State plan</t>
  </si>
  <si>
    <t>Achievement (C+IP)                                  upto 31.03.19</t>
  </si>
  <si>
    <t>Releases for Kitchen devices by GoI as on 31.03.19</t>
  </si>
  <si>
    <t>9.2.2) Reconciliation of amount sanctioned (Refer AT-11, AWP&amp;B, 2019-20)</t>
  </si>
  <si>
    <t>2006-2019</t>
  </si>
  <si>
    <t>Sanctioned during 2006-07 to 2018-2019</t>
  </si>
  <si>
    <t>Achievement (C+IP) upto 31.03.19</t>
  </si>
  <si>
    <t>26.04.2018</t>
  </si>
  <si>
    <t>30.08.2018</t>
  </si>
  <si>
    <t>03.01.2019</t>
  </si>
  <si>
    <t xml:space="preserve">Allocation for 2018-19                                    </t>
  </si>
  <si>
    <t>2.1  Institutions- (Primary)  (Source data : Table AT-3A of AWP &amp; B 2019-20)</t>
  </si>
  <si>
    <r>
      <t>(i</t>
    </r>
    <r>
      <rPr>
        <i/>
        <sz val="13"/>
        <rFont val="Bookman Old Style"/>
        <family val="1"/>
      </rPr>
      <t>n MTs)</t>
    </r>
  </si>
  <si>
    <r>
      <t xml:space="preserve">5.1 Mismatch between Utilisation of Foodgrains and Cooking Cost  </t>
    </r>
    <r>
      <rPr>
        <b/>
        <i/>
        <sz val="13"/>
        <rFont val="Bookman Old Style"/>
        <family val="1"/>
      </rPr>
      <t>(Source data: para 3.7and 4.6 above)</t>
    </r>
  </si>
  <si>
    <t>Allocated for 2019-20</t>
  </si>
  <si>
    <t xml:space="preserve">Note:PAB  has approved 15 Kitchen cum stores during the year 2018-19 .Proposal has been revised and submitted for 13 nos of Kitchen cum stores amounting of RS.157.11 lakhs out of which 60%  of central share of Rs.94.27 lakhs has been released vide letter No.F.No 1-9/2017-EE-5 (MDM-1-2) dt 24.07.2018
</t>
  </si>
  <si>
    <t>Note: 231 units  approved but released an amount of Rs.1.30 lakh  for 26 units against 231 units .Balance 205 units to be released for an amount of Rs.10.25 lakhs</t>
  </si>
  <si>
    <r>
      <t>On 29</t>
    </r>
    <r>
      <rPr>
        <vertAlign val="superscript"/>
        <sz val="12"/>
        <rFont val="Arial"/>
        <family val="2"/>
      </rPr>
      <t>th</t>
    </r>
    <r>
      <rPr>
        <sz val="12"/>
        <rFont val="Arial"/>
        <family val="2"/>
      </rPr>
      <t xml:space="preserve"> March 2018, Rs. 7.55 lakh has been released for replacement of 151 Kitchen Devices sanctioned in the Year 2011-12</t>
    </r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</si>
</sst>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₹&quot;\ #,##0;&quot;₹&quot;\ \-#,##0"/>
    <numFmt numFmtId="173" formatCode="&quot;₹&quot;\ #,##0;[Red]&quot;₹&quot;\ \-#,##0"/>
    <numFmt numFmtId="174" formatCode="&quot;₹&quot;\ #,##0.00;&quot;₹&quot;\ \-#,##0.00"/>
    <numFmt numFmtId="175" formatCode="&quot;₹&quot;\ #,##0.00;[Red]&quot;₹&quot;\ \-#,##0.00"/>
    <numFmt numFmtId="176" formatCode="_ &quot;₹&quot;\ * #,##0_ ;_ &quot;₹&quot;\ * \-#,##0_ ;_ &quot;₹&quot;\ * &quot;-&quot;_ ;_ @_ "/>
    <numFmt numFmtId="177" formatCode="_ &quot;₹&quot;\ * #,##0.00_ ;_ &quot;₹&quot;\ * \-#,##0.00_ ;_ &quot;₹&quot;\ * &quot;-&quot;??_ ;_ @_ "/>
    <numFmt numFmtId="178" formatCode="&quot;Rs.&quot;\ #,##0_);\(&quot;Rs.&quot;\ #,##0\)"/>
    <numFmt numFmtId="179" formatCode="&quot;Rs.&quot;\ #,##0_);[Red]\(&quot;Rs.&quot;\ #,##0\)"/>
    <numFmt numFmtId="180" formatCode="&quot;Rs.&quot;\ #,##0.00_);\(&quot;Rs.&quot;\ #,##0.00\)"/>
    <numFmt numFmtId="181" formatCode="&quot;Rs.&quot;\ #,##0.00_);[Red]\(&quot;Rs.&quot;\ #,##0.00\)"/>
    <numFmt numFmtId="182" formatCode="_(&quot;Rs.&quot;\ * #,##0_);_(&quot;Rs.&quot;\ * \(#,##0\);_(&quot;Rs.&quot;\ * &quot;-&quot;_);_(@_)"/>
    <numFmt numFmtId="183" formatCode="_(&quot;Rs.&quot;\ * #,##0.00_);_(&quot;Rs.&quot;\ * \(#,##0.00\);_(&quot;Rs.&quot;\ * &quot;-&quot;??_);_(@_)"/>
    <numFmt numFmtId="184" formatCode="0.0000"/>
    <numFmt numFmtId="185" formatCode="0.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"/>
    <numFmt numFmtId="191" formatCode="0.0"/>
    <numFmt numFmtId="192" formatCode="0.00000000"/>
    <numFmt numFmtId="193" formatCode="0.0000000"/>
    <numFmt numFmtId="194" formatCode="0.000000"/>
    <numFmt numFmtId="195" formatCode="0.0%"/>
    <numFmt numFmtId="196" formatCode="0.000000000000"/>
    <numFmt numFmtId="197" formatCode="[$-409]dddd\,\ mmmm\ dd\,\ yyyy"/>
    <numFmt numFmtId="198" formatCode="[$-409]h:mm:ss\ AM/PM"/>
    <numFmt numFmtId="199" formatCode="#,##0.0"/>
  </numFmts>
  <fonts count="10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3"/>
      <name val="Bookman Old Style"/>
      <family val="1"/>
    </font>
    <font>
      <sz val="13"/>
      <name val="Bookman Old Style"/>
      <family val="1"/>
    </font>
    <font>
      <b/>
      <sz val="12"/>
      <name val="Bookman Old Style"/>
      <family val="1"/>
    </font>
    <font>
      <sz val="12"/>
      <name val="Bookman Old Style"/>
      <family val="1"/>
    </font>
    <font>
      <sz val="10"/>
      <name val="Bookman Old Style"/>
      <family val="1"/>
    </font>
    <font>
      <b/>
      <i/>
      <sz val="12"/>
      <name val="Bookman Old Style"/>
      <family val="1"/>
    </font>
    <font>
      <sz val="12"/>
      <name val="Times New Roman"/>
      <family val="1"/>
    </font>
    <font>
      <b/>
      <sz val="20"/>
      <name val="Bookman Old Style"/>
      <family val="1"/>
    </font>
    <font>
      <b/>
      <sz val="10"/>
      <name val="Bookman Old Style"/>
      <family val="1"/>
    </font>
    <font>
      <b/>
      <i/>
      <sz val="20"/>
      <name val="Bookman Old Style"/>
      <family val="1"/>
    </font>
    <font>
      <b/>
      <sz val="14"/>
      <name val="Bookman Old Style"/>
      <family val="1"/>
    </font>
    <font>
      <b/>
      <u val="single"/>
      <sz val="14"/>
      <name val="Bookman Old Style"/>
      <family val="1"/>
    </font>
    <font>
      <b/>
      <u val="single"/>
      <sz val="12"/>
      <name val="Bookman Old Style"/>
      <family val="1"/>
    </font>
    <font>
      <b/>
      <u val="single"/>
      <sz val="10"/>
      <name val="Bookman Old Style"/>
      <family val="1"/>
    </font>
    <font>
      <b/>
      <u val="single"/>
      <sz val="13"/>
      <name val="Bookman Old Style"/>
      <family val="1"/>
    </font>
    <font>
      <b/>
      <sz val="11"/>
      <name val="Bookman Old Style"/>
      <family val="1"/>
    </font>
    <font>
      <sz val="11"/>
      <name val="Bookman Old Style"/>
      <family val="1"/>
    </font>
    <font>
      <i/>
      <sz val="10"/>
      <name val="Bookman Old Style"/>
      <family val="1"/>
    </font>
    <font>
      <i/>
      <sz val="13"/>
      <name val="Bookman Old Style"/>
      <family val="1"/>
    </font>
    <font>
      <b/>
      <sz val="12"/>
      <name val="Arial"/>
      <family val="2"/>
    </font>
    <font>
      <b/>
      <i/>
      <sz val="13"/>
      <name val="Bookman Old Style"/>
      <family val="1"/>
    </font>
    <font>
      <b/>
      <i/>
      <sz val="10"/>
      <name val="Arial"/>
      <family val="2"/>
    </font>
    <font>
      <b/>
      <sz val="9"/>
      <name val="Bookman Old Style"/>
      <family val="1"/>
    </font>
    <font>
      <sz val="12"/>
      <name val="Arial"/>
      <family val="2"/>
    </font>
    <font>
      <vertAlign val="superscript"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10"/>
      <name val="Bookman Old Style"/>
      <family val="1"/>
    </font>
    <font>
      <sz val="10"/>
      <color indexed="10"/>
      <name val="Bookman Old Style"/>
      <family val="1"/>
    </font>
    <font>
      <b/>
      <sz val="10"/>
      <color indexed="10"/>
      <name val="Bookman Old Style"/>
      <family val="1"/>
    </font>
    <font>
      <b/>
      <u val="single"/>
      <sz val="11"/>
      <color indexed="10"/>
      <name val="Bookman Old Style"/>
      <family val="1"/>
    </font>
    <font>
      <b/>
      <u val="single"/>
      <sz val="12"/>
      <color indexed="10"/>
      <name val="Bookman Old Style"/>
      <family val="1"/>
    </font>
    <font>
      <b/>
      <u val="single"/>
      <sz val="10"/>
      <color indexed="10"/>
      <name val="Bookman Old Style"/>
      <family val="1"/>
    </font>
    <font>
      <b/>
      <sz val="13"/>
      <color indexed="10"/>
      <name val="Bookman Old Style"/>
      <family val="1"/>
    </font>
    <font>
      <b/>
      <sz val="12"/>
      <color indexed="10"/>
      <name val="Bookman Old Style"/>
      <family val="1"/>
    </font>
    <font>
      <sz val="12"/>
      <color indexed="10"/>
      <name val="Bookman Old Style"/>
      <family val="1"/>
    </font>
    <font>
      <sz val="11"/>
      <color indexed="10"/>
      <name val="Bookman Old Style"/>
      <family val="1"/>
    </font>
    <font>
      <b/>
      <sz val="11"/>
      <color indexed="10"/>
      <name val="Bookman Old Style"/>
      <family val="1"/>
    </font>
    <font>
      <sz val="13"/>
      <color indexed="10"/>
      <name val="Bookman Old Style"/>
      <family val="1"/>
    </font>
    <font>
      <i/>
      <sz val="10"/>
      <color indexed="10"/>
      <name val="Bookman Old Style"/>
      <family val="1"/>
    </font>
    <font>
      <b/>
      <sz val="9"/>
      <color indexed="10"/>
      <name val="Bookman Old Style"/>
      <family val="1"/>
    </font>
    <font>
      <b/>
      <i/>
      <sz val="10"/>
      <color indexed="10"/>
      <name val="Bookman Old Style"/>
      <family val="1"/>
    </font>
    <font>
      <b/>
      <sz val="11"/>
      <color indexed="10"/>
      <name val="Cambria"/>
      <family val="1"/>
    </font>
    <font>
      <b/>
      <sz val="10"/>
      <color indexed="10"/>
      <name val="Cambria"/>
      <family val="1"/>
    </font>
    <font>
      <sz val="10"/>
      <color indexed="10"/>
      <name val="Cambria"/>
      <family val="1"/>
    </font>
    <font>
      <b/>
      <u val="single"/>
      <sz val="10"/>
      <color indexed="10"/>
      <name val="Cambria"/>
      <family val="1"/>
    </font>
    <font>
      <b/>
      <i/>
      <sz val="10"/>
      <color indexed="10"/>
      <name val="Cambria"/>
      <family val="1"/>
    </font>
    <font>
      <sz val="10"/>
      <color indexed="10"/>
      <name val="Arial"/>
      <family val="2"/>
    </font>
    <font>
      <sz val="10"/>
      <color indexed="10"/>
      <name val="Times New Roman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FF0000"/>
      <name val="Bookman Old Style"/>
      <family val="1"/>
    </font>
    <font>
      <sz val="10"/>
      <color rgb="FFFF0000"/>
      <name val="Bookman Old Style"/>
      <family val="1"/>
    </font>
    <font>
      <b/>
      <sz val="10"/>
      <color rgb="FFFF0000"/>
      <name val="Bookman Old Style"/>
      <family val="1"/>
    </font>
    <font>
      <b/>
      <u val="single"/>
      <sz val="11"/>
      <color rgb="FFFF0000"/>
      <name val="Bookman Old Style"/>
      <family val="1"/>
    </font>
    <font>
      <b/>
      <u val="single"/>
      <sz val="12"/>
      <color rgb="FFFF0000"/>
      <name val="Bookman Old Style"/>
      <family val="1"/>
    </font>
    <font>
      <b/>
      <u val="single"/>
      <sz val="10"/>
      <color rgb="FFFF0000"/>
      <name val="Bookman Old Style"/>
      <family val="1"/>
    </font>
    <font>
      <b/>
      <sz val="13"/>
      <color rgb="FFFF0000"/>
      <name val="Bookman Old Style"/>
      <family val="1"/>
    </font>
    <font>
      <b/>
      <sz val="12"/>
      <color rgb="FFFF0000"/>
      <name val="Bookman Old Style"/>
      <family val="1"/>
    </font>
    <font>
      <sz val="12"/>
      <color rgb="FFFF0000"/>
      <name val="Bookman Old Style"/>
      <family val="1"/>
    </font>
    <font>
      <sz val="11"/>
      <color rgb="FFFF0000"/>
      <name val="Bookman Old Style"/>
      <family val="1"/>
    </font>
    <font>
      <b/>
      <sz val="11"/>
      <color rgb="FFFF0000"/>
      <name val="Bookman Old Style"/>
      <family val="1"/>
    </font>
    <font>
      <sz val="13"/>
      <color rgb="FFFF0000"/>
      <name val="Bookman Old Style"/>
      <family val="1"/>
    </font>
    <font>
      <i/>
      <sz val="10"/>
      <color rgb="FFFF0000"/>
      <name val="Bookman Old Style"/>
      <family val="1"/>
    </font>
    <font>
      <b/>
      <sz val="9"/>
      <color rgb="FFFF0000"/>
      <name val="Bookman Old Style"/>
      <family val="1"/>
    </font>
    <font>
      <b/>
      <i/>
      <sz val="10"/>
      <color rgb="FFFF0000"/>
      <name val="Bookman Old Style"/>
      <family val="1"/>
    </font>
    <font>
      <b/>
      <sz val="11"/>
      <color rgb="FFFF0000"/>
      <name val="Cambria"/>
      <family val="1"/>
    </font>
    <font>
      <b/>
      <sz val="10"/>
      <color rgb="FFFF0000"/>
      <name val="Cambria"/>
      <family val="1"/>
    </font>
    <font>
      <sz val="10"/>
      <color rgb="FFFF0000"/>
      <name val="Cambria"/>
      <family val="1"/>
    </font>
    <font>
      <b/>
      <u val="single"/>
      <sz val="10"/>
      <color rgb="FFFF0000"/>
      <name val="Cambria"/>
      <family val="1"/>
    </font>
    <font>
      <b/>
      <i/>
      <sz val="10"/>
      <color rgb="FFFF0000"/>
      <name val="Cambria"/>
      <family val="1"/>
    </font>
    <font>
      <sz val="10"/>
      <color rgb="FFFF0000"/>
      <name val="Arial"/>
      <family val="2"/>
    </font>
    <font>
      <sz val="10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2" tint="-0.0999699980020523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0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1" applyNumberFormat="0" applyAlignment="0" applyProtection="0"/>
    <xf numFmtId="0" fontId="7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5" fillId="28" borderId="0" applyNumberFormat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9" fillId="29" borderId="1" applyNumberFormat="0" applyAlignment="0" applyProtection="0"/>
    <xf numFmtId="0" fontId="80" fillId="0" borderId="6" applyNumberFormat="0" applyFill="0" applyAlignment="0" applyProtection="0"/>
    <xf numFmtId="0" fontId="81" fillId="30" borderId="0" applyNumberFormat="0" applyBorder="0" applyAlignment="0" applyProtection="0"/>
    <xf numFmtId="0" fontId="69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1" borderId="7" applyNumberFormat="0" applyFont="0" applyAlignment="0" applyProtection="0"/>
    <xf numFmtId="0" fontId="82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</cellStyleXfs>
  <cellXfs count="755">
    <xf numFmtId="0" fontId="0" fillId="0" borderId="0" xfId="0" applyAlignment="1">
      <alignment/>
    </xf>
    <xf numFmtId="0" fontId="86" fillId="0" borderId="0" xfId="0" applyFont="1" applyAlignment="1">
      <alignment/>
    </xf>
    <xf numFmtId="2" fontId="87" fillId="0" borderId="0" xfId="0" applyNumberFormat="1" applyFont="1" applyAlignment="1">
      <alignment horizontal="center"/>
    </xf>
    <xf numFmtId="2" fontId="87" fillId="0" borderId="0" xfId="0" applyNumberFormat="1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/>
    </xf>
    <xf numFmtId="0" fontId="88" fillId="0" borderId="0" xfId="0" applyFont="1" applyAlignment="1">
      <alignment/>
    </xf>
    <xf numFmtId="0" fontId="88" fillId="0" borderId="0" xfId="0" applyFont="1" applyAlignment="1">
      <alignment horizontal="right"/>
    </xf>
    <xf numFmtId="0" fontId="87" fillId="0" borderId="0" xfId="0" applyFont="1" applyAlignment="1">
      <alignment horizontal="right"/>
    </xf>
    <xf numFmtId="2" fontId="89" fillId="0" borderId="0" xfId="0" applyNumberFormat="1" applyFont="1" applyAlignment="1">
      <alignment/>
    </xf>
    <xf numFmtId="0" fontId="89" fillId="0" borderId="0" xfId="0" applyFont="1" applyAlignment="1">
      <alignment/>
    </xf>
    <xf numFmtId="0" fontId="90" fillId="0" borderId="0" xfId="0" applyFont="1" applyAlignment="1">
      <alignment/>
    </xf>
    <xf numFmtId="2" fontId="90" fillId="0" borderId="0" xfId="0" applyNumberFormat="1" applyFont="1" applyAlignment="1">
      <alignment/>
    </xf>
    <xf numFmtId="0" fontId="91" fillId="0" borderId="0" xfId="0" applyFont="1" applyAlignment="1">
      <alignment/>
    </xf>
    <xf numFmtId="2" fontId="91" fillId="0" borderId="0" xfId="0" applyNumberFormat="1" applyFont="1" applyAlignment="1">
      <alignment/>
    </xf>
    <xf numFmtId="0" fontId="92" fillId="0" borderId="0" xfId="0" applyFont="1" applyBorder="1" applyAlignment="1">
      <alignment horizontal="left" wrapText="1"/>
    </xf>
    <xf numFmtId="0" fontId="91" fillId="0" borderId="0" xfId="0" applyFont="1" applyAlignment="1">
      <alignment horizontal="right" vertical="center"/>
    </xf>
    <xf numFmtId="2" fontId="91" fillId="0" borderId="0" xfId="0" applyNumberFormat="1" applyFont="1" applyAlignment="1">
      <alignment horizontal="center" vertical="center"/>
    </xf>
    <xf numFmtId="0" fontId="91" fillId="0" borderId="0" xfId="0" applyFont="1" applyAlignment="1">
      <alignment horizontal="center" vertical="center"/>
    </xf>
    <xf numFmtId="0" fontId="93" fillId="0" borderId="10" xfId="0" applyFont="1" applyBorder="1" applyAlignment="1">
      <alignment wrapText="1"/>
    </xf>
    <xf numFmtId="2" fontId="87" fillId="32" borderId="0" xfId="0" applyNumberFormat="1" applyFont="1" applyFill="1" applyAlignment="1">
      <alignment horizontal="center"/>
    </xf>
    <xf numFmtId="2" fontId="87" fillId="32" borderId="0" xfId="0" applyNumberFormat="1" applyFont="1" applyFill="1" applyAlignment="1">
      <alignment/>
    </xf>
    <xf numFmtId="0" fontId="94" fillId="0" borderId="0" xfId="0" applyFont="1" applyAlignment="1">
      <alignment/>
    </xf>
    <xf numFmtId="0" fontId="87" fillId="32" borderId="0" xfId="0" applyFont="1" applyFill="1" applyAlignment="1">
      <alignment horizontal="center"/>
    </xf>
    <xf numFmtId="0" fontId="87" fillId="32" borderId="0" xfId="0" applyFont="1" applyFill="1" applyAlignment="1">
      <alignment/>
    </xf>
    <xf numFmtId="0" fontId="87" fillId="0" borderId="0" xfId="0" applyFont="1" applyAlignment="1">
      <alignment horizontal="center"/>
    </xf>
    <xf numFmtId="0" fontId="93" fillId="0" borderId="10" xfId="0" applyFont="1" applyBorder="1" applyAlignment="1">
      <alignment/>
    </xf>
    <xf numFmtId="0" fontId="87" fillId="0" borderId="0" xfId="0" applyFont="1" applyBorder="1" applyAlignment="1">
      <alignment horizontal="right" wrapText="1"/>
    </xf>
    <xf numFmtId="0" fontId="94" fillId="0" borderId="0" xfId="0" applyFont="1" applyBorder="1" applyAlignment="1">
      <alignment wrapText="1"/>
    </xf>
    <xf numFmtId="9" fontId="94" fillId="0" borderId="0" xfId="70" applyFont="1" applyBorder="1" applyAlignment="1">
      <alignment/>
    </xf>
    <xf numFmtId="2" fontId="88" fillId="0" borderId="0" xfId="0" applyNumberFormat="1" applyFont="1" applyAlignment="1">
      <alignment horizontal="center" vertical="center"/>
    </xf>
    <xf numFmtId="0" fontId="87" fillId="0" borderId="0" xfId="0" applyFont="1" applyAlignment="1">
      <alignment horizontal="center" vertical="center"/>
    </xf>
    <xf numFmtId="1" fontId="91" fillId="0" borderId="0" xfId="70" applyNumberFormat="1" applyFont="1" applyAlignment="1">
      <alignment horizontal="center" vertical="center"/>
    </xf>
    <xf numFmtId="0" fontId="94" fillId="0" borderId="0" xfId="0" applyFont="1" applyBorder="1" applyAlignment="1">
      <alignment horizontal="center"/>
    </xf>
    <xf numFmtId="0" fontId="88" fillId="0" borderId="0" xfId="0" applyFont="1" applyBorder="1" applyAlignment="1">
      <alignment horizontal="left" wrapText="1"/>
    </xf>
    <xf numFmtId="9" fontId="87" fillId="0" borderId="0" xfId="70" applyFont="1" applyAlignment="1">
      <alignment horizontal="center"/>
    </xf>
    <xf numFmtId="9" fontId="87" fillId="0" borderId="0" xfId="70" applyFont="1" applyAlignment="1">
      <alignment/>
    </xf>
    <xf numFmtId="0" fontId="93" fillId="0" borderId="0" xfId="0" applyFont="1" applyBorder="1" applyAlignment="1">
      <alignment horizontal="left" wrapText="1"/>
    </xf>
    <xf numFmtId="0" fontId="87" fillId="0" borderId="0" xfId="0" applyFont="1" applyBorder="1" applyAlignment="1">
      <alignment wrapText="1"/>
    </xf>
    <xf numFmtId="0" fontId="87" fillId="0" borderId="0" xfId="0" applyFont="1" applyBorder="1" applyAlignment="1">
      <alignment/>
    </xf>
    <xf numFmtId="9" fontId="87" fillId="0" borderId="0" xfId="70" applyFont="1" applyBorder="1" applyAlignment="1">
      <alignment/>
    </xf>
    <xf numFmtId="2" fontId="88" fillId="0" borderId="0" xfId="0" applyNumberFormat="1" applyFont="1" applyAlignment="1">
      <alignment horizontal="center"/>
    </xf>
    <xf numFmtId="2" fontId="88" fillId="0" borderId="0" xfId="0" applyNumberFormat="1" applyFont="1" applyAlignment="1">
      <alignment/>
    </xf>
    <xf numFmtId="2" fontId="87" fillId="0" borderId="0" xfId="70" applyNumberFormat="1" applyFont="1" applyAlignment="1">
      <alignment/>
    </xf>
    <xf numFmtId="2" fontId="88" fillId="0" borderId="0" xfId="0" applyNumberFormat="1" applyFont="1" applyBorder="1" applyAlignment="1">
      <alignment horizontal="left" wrapText="1"/>
    </xf>
    <xf numFmtId="2" fontId="87" fillId="0" borderId="0" xfId="70" applyNumberFormat="1" applyFont="1" applyAlignment="1">
      <alignment vertical="center"/>
    </xf>
    <xf numFmtId="9" fontId="87" fillId="0" borderId="0" xfId="70" applyFont="1" applyAlignment="1">
      <alignment vertical="center"/>
    </xf>
    <xf numFmtId="2" fontId="87" fillId="0" borderId="0" xfId="70" applyNumberFormat="1" applyFont="1" applyAlignment="1">
      <alignment horizontal="center"/>
    </xf>
    <xf numFmtId="0" fontId="93" fillId="0" borderId="0" xfId="0" applyFont="1" applyBorder="1" applyAlignment="1">
      <alignment horizontal="left"/>
    </xf>
    <xf numFmtId="9" fontId="93" fillId="0" borderId="0" xfId="70" applyFont="1" applyBorder="1" applyAlignment="1">
      <alignment horizontal="right"/>
    </xf>
    <xf numFmtId="0" fontId="88" fillId="0" borderId="0" xfId="0" applyFont="1" applyBorder="1" applyAlignment="1">
      <alignment horizontal="left"/>
    </xf>
    <xf numFmtId="9" fontId="88" fillId="0" borderId="0" xfId="70" applyFont="1" applyBorder="1" applyAlignment="1">
      <alignment horizontal="right"/>
    </xf>
    <xf numFmtId="2" fontId="95" fillId="0" borderId="0" xfId="70" applyNumberFormat="1" applyFont="1" applyAlignment="1">
      <alignment horizontal="center"/>
    </xf>
    <xf numFmtId="2" fontId="95" fillId="0" borderId="0" xfId="70" applyNumberFormat="1" applyFont="1" applyAlignment="1">
      <alignment/>
    </xf>
    <xf numFmtId="2" fontId="95" fillId="0" borderId="0" xfId="70" applyNumberFormat="1" applyFont="1" applyBorder="1" applyAlignment="1">
      <alignment/>
    </xf>
    <xf numFmtId="9" fontId="95" fillId="0" borderId="0" xfId="70" applyFont="1" applyBorder="1" applyAlignment="1">
      <alignment/>
    </xf>
    <xf numFmtId="0" fontId="95" fillId="0" borderId="0" xfId="0" applyFont="1" applyBorder="1" applyAlignment="1">
      <alignment wrapText="1"/>
    </xf>
    <xf numFmtId="0" fontId="88" fillId="0" borderId="0" xfId="0" applyFont="1" applyBorder="1" applyAlignment="1">
      <alignment horizontal="right"/>
    </xf>
    <xf numFmtId="0" fontId="96" fillId="0" borderId="0" xfId="0" applyFont="1" applyBorder="1" applyAlignment="1">
      <alignment/>
    </xf>
    <xf numFmtId="9" fontId="96" fillId="0" borderId="0" xfId="70" applyFont="1" applyBorder="1" applyAlignment="1">
      <alignment horizontal="right"/>
    </xf>
    <xf numFmtId="0" fontId="95" fillId="0" borderId="0" xfId="0" applyFont="1" applyAlignment="1">
      <alignment horizontal="right"/>
    </xf>
    <xf numFmtId="2" fontId="92" fillId="0" borderId="0" xfId="0" applyNumberFormat="1" applyFont="1" applyBorder="1" applyAlignment="1">
      <alignment horizontal="left" wrapText="1"/>
    </xf>
    <xf numFmtId="2" fontId="97" fillId="0" borderId="0" xfId="70" applyNumberFormat="1" applyFont="1" applyAlignment="1">
      <alignment/>
    </xf>
    <xf numFmtId="2" fontId="97" fillId="0" borderId="0" xfId="70" applyNumberFormat="1" applyFont="1" applyBorder="1" applyAlignment="1">
      <alignment/>
    </xf>
    <xf numFmtId="9" fontId="97" fillId="0" borderId="0" xfId="70" applyFont="1" applyBorder="1" applyAlignment="1">
      <alignment/>
    </xf>
    <xf numFmtId="0" fontId="94" fillId="0" borderId="10" xfId="0" applyFont="1" applyBorder="1" applyAlignment="1">
      <alignment horizontal="center"/>
    </xf>
    <xf numFmtId="9" fontId="95" fillId="0" borderId="0" xfId="70" applyFont="1" applyAlignment="1">
      <alignment/>
    </xf>
    <xf numFmtId="2" fontId="95" fillId="33" borderId="0" xfId="70" applyNumberFormat="1" applyFont="1" applyFill="1" applyAlignment="1">
      <alignment/>
    </xf>
    <xf numFmtId="9" fontId="95" fillId="33" borderId="0" xfId="70" applyFont="1" applyFill="1" applyAlignment="1">
      <alignment/>
    </xf>
    <xf numFmtId="1" fontId="93" fillId="0" borderId="0" xfId="0" applyNumberFormat="1" applyFont="1" applyBorder="1" applyAlignment="1">
      <alignment horizontal="right"/>
    </xf>
    <xf numFmtId="0" fontId="88" fillId="0" borderId="0" xfId="0" applyFont="1" applyBorder="1" applyAlignment="1">
      <alignment horizontal="center"/>
    </xf>
    <xf numFmtId="9" fontId="97" fillId="0" borderId="0" xfId="70" applyFont="1" applyAlignment="1">
      <alignment/>
    </xf>
    <xf numFmtId="0" fontId="96" fillId="0" borderId="0" xfId="0" applyFont="1" applyBorder="1" applyAlignment="1">
      <alignment horizontal="left" wrapText="1"/>
    </xf>
    <xf numFmtId="2" fontId="96" fillId="0" borderId="0" xfId="0" applyNumberFormat="1" applyFont="1" applyBorder="1" applyAlignment="1">
      <alignment horizontal="left" wrapText="1"/>
    </xf>
    <xf numFmtId="2" fontId="96" fillId="0" borderId="0" xfId="0" applyNumberFormat="1" applyFont="1" applyAlignment="1">
      <alignment horizontal="center"/>
    </xf>
    <xf numFmtId="2" fontId="96" fillId="0" borderId="0" xfId="0" applyNumberFormat="1" applyFont="1" applyAlignment="1">
      <alignment/>
    </xf>
    <xf numFmtId="0" fontId="96" fillId="0" borderId="0" xfId="0" applyFont="1" applyAlignment="1">
      <alignment/>
    </xf>
    <xf numFmtId="2" fontId="87" fillId="0" borderId="0" xfId="0" applyNumberFormat="1" applyFont="1" applyBorder="1" applyAlignment="1">
      <alignment/>
    </xf>
    <xf numFmtId="0" fontId="88" fillId="34" borderId="11" xfId="0" applyFont="1" applyFill="1" applyBorder="1" applyAlignment="1">
      <alignment horizontal="center" wrapText="1"/>
    </xf>
    <xf numFmtId="0" fontId="88" fillId="34" borderId="10" xfId="0" applyFont="1" applyFill="1" applyBorder="1" applyAlignment="1">
      <alignment horizontal="center" wrapText="1"/>
    </xf>
    <xf numFmtId="0" fontId="88" fillId="0" borderId="10" xfId="0" applyFont="1" applyBorder="1" applyAlignment="1">
      <alignment/>
    </xf>
    <xf numFmtId="0" fontId="87" fillId="0" borderId="12" xfId="62" applyFont="1" applyBorder="1" applyAlignment="1">
      <alignment horizontal="center" vertical="center"/>
      <protection/>
    </xf>
    <xf numFmtId="0" fontId="88" fillId="0" borderId="0" xfId="0" applyFont="1" applyBorder="1" applyAlignment="1">
      <alignment/>
    </xf>
    <xf numFmtId="0" fontId="96" fillId="0" borderId="0" xfId="0" applyFont="1" applyFill="1" applyBorder="1" applyAlignment="1">
      <alignment horizontal="left" vertical="top" wrapText="1"/>
    </xf>
    <xf numFmtId="1" fontId="88" fillId="0" borderId="0" xfId="0" applyNumberFormat="1" applyFont="1" applyBorder="1" applyAlignment="1">
      <alignment/>
    </xf>
    <xf numFmtId="9" fontId="88" fillId="0" borderId="0" xfId="70" applyFont="1" applyFill="1" applyBorder="1" applyAlignment="1">
      <alignment/>
    </xf>
    <xf numFmtId="2" fontId="87" fillId="0" borderId="0" xfId="0" applyNumberFormat="1" applyFont="1" applyFill="1" applyAlignment="1">
      <alignment horizontal="center"/>
    </xf>
    <xf numFmtId="2" fontId="87" fillId="0" borderId="0" xfId="0" applyNumberFormat="1" applyFont="1" applyFill="1" applyAlignment="1">
      <alignment/>
    </xf>
    <xf numFmtId="0" fontId="87" fillId="0" borderId="13" xfId="62" applyFont="1" applyBorder="1" applyAlignment="1">
      <alignment horizontal="center" vertical="center"/>
      <protection/>
    </xf>
    <xf numFmtId="2" fontId="87" fillId="0" borderId="0" xfId="0" applyNumberFormat="1" applyFont="1" applyFill="1" applyBorder="1" applyAlignment="1">
      <alignment/>
    </xf>
    <xf numFmtId="1" fontId="87" fillId="0" borderId="0" xfId="0" applyNumberFormat="1" applyFont="1" applyFill="1" applyBorder="1" applyAlignment="1">
      <alignment/>
    </xf>
    <xf numFmtId="0" fontId="93" fillId="0" borderId="0" xfId="0" applyFont="1" applyBorder="1" applyAlignment="1">
      <alignment/>
    </xf>
    <xf numFmtId="0" fontId="87" fillId="0" borderId="0" xfId="62" applyFont="1" applyBorder="1" applyAlignment="1">
      <alignment horizontal="center" vertical="center"/>
      <protection/>
    </xf>
    <xf numFmtId="2" fontId="96" fillId="0" borderId="0" xfId="0" applyNumberFormat="1" applyFont="1" applyBorder="1" applyAlignment="1">
      <alignment/>
    </xf>
    <xf numFmtId="2" fontId="87" fillId="0" borderId="0" xfId="0" applyNumberFormat="1" applyFont="1" applyAlignment="1">
      <alignment horizontal="center" vertical="center"/>
    </xf>
    <xf numFmtId="2" fontId="87" fillId="0" borderId="0" xfId="0" applyNumberFormat="1" applyFont="1" applyAlignment="1">
      <alignment vertical="center"/>
    </xf>
    <xf numFmtId="2" fontId="87" fillId="0" borderId="0" xfId="0" applyNumberFormat="1" applyFont="1" applyBorder="1" applyAlignment="1">
      <alignment vertical="center"/>
    </xf>
    <xf numFmtId="0" fontId="87" fillId="0" borderId="0" xfId="0" applyFont="1" applyBorder="1" applyAlignment="1">
      <alignment vertical="center"/>
    </xf>
    <xf numFmtId="0" fontId="87" fillId="0" borderId="0" xfId="0" applyFont="1" applyBorder="1" applyAlignment="1">
      <alignment horizontal="center"/>
    </xf>
    <xf numFmtId="9" fontId="88" fillId="0" borderId="0" xfId="70" applyFont="1" applyBorder="1" applyAlignment="1">
      <alignment/>
    </xf>
    <xf numFmtId="0" fontId="87" fillId="0" borderId="0" xfId="0" applyFont="1" applyFill="1" applyBorder="1" applyAlignment="1">
      <alignment/>
    </xf>
    <xf numFmtId="2" fontId="88" fillId="0" borderId="0" xfId="0" applyNumberFormat="1" applyFont="1" applyBorder="1" applyAlignment="1">
      <alignment/>
    </xf>
    <xf numFmtId="2" fontId="95" fillId="0" borderId="0" xfId="0" applyNumberFormat="1" applyFont="1" applyAlignment="1">
      <alignment horizontal="center"/>
    </xf>
    <xf numFmtId="2" fontId="95" fillId="0" borderId="0" xfId="0" applyNumberFormat="1" applyFont="1" applyAlignment="1">
      <alignment/>
    </xf>
    <xf numFmtId="2" fontId="95" fillId="0" borderId="0" xfId="0" applyNumberFormat="1" applyFont="1" applyBorder="1" applyAlignment="1">
      <alignment/>
    </xf>
    <xf numFmtId="0" fontId="95" fillId="0" borderId="0" xfId="0" applyFont="1" applyBorder="1" applyAlignment="1">
      <alignment/>
    </xf>
    <xf numFmtId="185" fontId="87" fillId="0" borderId="0" xfId="0" applyNumberFormat="1" applyFont="1" applyBorder="1" applyAlignment="1">
      <alignment/>
    </xf>
    <xf numFmtId="0" fontId="98" fillId="0" borderId="0" xfId="0" applyFont="1" applyAlignment="1">
      <alignment/>
    </xf>
    <xf numFmtId="2" fontId="95" fillId="0" borderId="0" xfId="0" applyNumberFormat="1" applyFont="1" applyBorder="1" applyAlignment="1">
      <alignment horizontal="right" vertical="top" wrapText="1"/>
    </xf>
    <xf numFmtId="2" fontId="95" fillId="0" borderId="0" xfId="0" applyNumberFormat="1" applyFont="1" applyFill="1" applyAlignment="1">
      <alignment horizontal="center"/>
    </xf>
    <xf numFmtId="2" fontId="95" fillId="0" borderId="0" xfId="0" applyNumberFormat="1" applyFont="1" applyFill="1" applyAlignment="1">
      <alignment/>
    </xf>
    <xf numFmtId="0" fontId="95" fillId="0" borderId="0" xfId="0" applyFont="1" applyFill="1" applyAlignment="1">
      <alignment/>
    </xf>
    <xf numFmtId="2" fontId="95" fillId="0" borderId="0" xfId="0" applyNumberFormat="1" applyFont="1" applyFill="1" applyBorder="1" applyAlignment="1">
      <alignment/>
    </xf>
    <xf numFmtId="0" fontId="95" fillId="0" borderId="0" xfId="0" applyFont="1" applyFill="1" applyBorder="1" applyAlignment="1">
      <alignment/>
    </xf>
    <xf numFmtId="0" fontId="95" fillId="0" borderId="0" xfId="0" applyFont="1" applyFill="1" applyAlignment="1">
      <alignment horizontal="right"/>
    </xf>
    <xf numFmtId="2" fontId="96" fillId="0" borderId="0" xfId="0" applyNumberFormat="1" applyFont="1" applyBorder="1" applyAlignment="1">
      <alignment horizontal="center" vertical="top" wrapText="1"/>
    </xf>
    <xf numFmtId="0" fontId="96" fillId="0" borderId="0" xfId="0" applyFont="1" applyBorder="1" applyAlignment="1">
      <alignment horizontal="center" vertical="top" wrapText="1"/>
    </xf>
    <xf numFmtId="2" fontId="88" fillId="0" borderId="0" xfId="70" applyNumberFormat="1" applyFont="1" applyFill="1" applyBorder="1" applyAlignment="1">
      <alignment horizontal="center" vertical="center"/>
    </xf>
    <xf numFmtId="2" fontId="88" fillId="0" borderId="0" xfId="70" applyNumberFormat="1" applyFont="1" applyFill="1" applyBorder="1" applyAlignment="1">
      <alignment vertical="center"/>
    </xf>
    <xf numFmtId="9" fontId="88" fillId="0" borderId="0" xfId="70" applyFont="1" applyFill="1" applyBorder="1" applyAlignment="1">
      <alignment vertical="center"/>
    </xf>
    <xf numFmtId="0" fontId="88" fillId="0" borderId="0" xfId="0" applyFont="1" applyFill="1" applyBorder="1" applyAlignment="1">
      <alignment horizontal="right" vertical="center" wrapText="1"/>
    </xf>
    <xf numFmtId="0" fontId="88" fillId="0" borderId="0" xfId="0" applyFont="1" applyFill="1" applyBorder="1" applyAlignment="1">
      <alignment horizontal="right" vertical="top" wrapText="1"/>
    </xf>
    <xf numFmtId="0" fontId="88" fillId="0" borderId="10" xfId="0" applyFont="1" applyBorder="1" applyAlignment="1">
      <alignment horizontal="center" vertical="center" wrapText="1"/>
    </xf>
    <xf numFmtId="185" fontId="87" fillId="0" borderId="0" xfId="61" applyNumberFormat="1" applyFont="1" applyBorder="1" applyAlignment="1">
      <alignment horizontal="center" vertical="center"/>
      <protection/>
    </xf>
    <xf numFmtId="1" fontId="87" fillId="0" borderId="10" xfId="0" applyNumberFormat="1" applyFont="1" applyBorder="1" applyAlignment="1">
      <alignment horizontal="right"/>
    </xf>
    <xf numFmtId="1" fontId="87" fillId="0" borderId="10" xfId="0" applyNumberFormat="1" applyFont="1" applyBorder="1" applyAlignment="1">
      <alignment horizontal="center"/>
    </xf>
    <xf numFmtId="1" fontId="87" fillId="0" borderId="10" xfId="0" applyNumberFormat="1" applyFont="1" applyBorder="1" applyAlignment="1">
      <alignment/>
    </xf>
    <xf numFmtId="2" fontId="88" fillId="0" borderId="0" xfId="0" applyNumberFormat="1" applyFont="1" applyFill="1" applyBorder="1" applyAlignment="1">
      <alignment horizontal="right" vertical="center"/>
    </xf>
    <xf numFmtId="0" fontId="95" fillId="0" borderId="0" xfId="0" applyFont="1" applyBorder="1" applyAlignment="1">
      <alignment vertical="center"/>
    </xf>
    <xf numFmtId="1" fontId="87" fillId="0" borderId="0" xfId="0" applyNumberFormat="1" applyFont="1" applyBorder="1" applyAlignment="1">
      <alignment horizontal="right"/>
    </xf>
    <xf numFmtId="1" fontId="87" fillId="0" borderId="0" xfId="0" applyNumberFormat="1" applyFont="1" applyBorder="1" applyAlignment="1">
      <alignment horizontal="center"/>
    </xf>
    <xf numFmtId="1" fontId="87" fillId="0" borderId="0" xfId="0" applyNumberFormat="1" applyFont="1" applyBorder="1" applyAlignment="1">
      <alignment/>
    </xf>
    <xf numFmtId="0" fontId="96" fillId="0" borderId="0" xfId="0" applyFont="1" applyFill="1" applyAlignment="1">
      <alignment horizontal="right"/>
    </xf>
    <xf numFmtId="0" fontId="88" fillId="0" borderId="10" xfId="0" applyFont="1" applyBorder="1" applyAlignment="1">
      <alignment vertical="center"/>
    </xf>
    <xf numFmtId="2" fontId="87" fillId="0" borderId="0" xfId="61" applyNumberFormat="1" applyFont="1" applyBorder="1" applyAlignment="1">
      <alignment horizontal="center" vertical="center"/>
      <protection/>
    </xf>
    <xf numFmtId="2" fontId="87" fillId="0" borderId="10" xfId="0" applyNumberFormat="1" applyFont="1" applyBorder="1" applyAlignment="1">
      <alignment horizontal="right"/>
    </xf>
    <xf numFmtId="2" fontId="87" fillId="0" borderId="10" xfId="0" applyNumberFormat="1" applyFont="1" applyBorder="1" applyAlignment="1">
      <alignment horizontal="center"/>
    </xf>
    <xf numFmtId="2" fontId="87" fillId="0" borderId="10" xfId="0" applyNumberFormat="1" applyFont="1" applyBorder="1" applyAlignment="1">
      <alignment/>
    </xf>
    <xf numFmtId="2" fontId="87" fillId="0" borderId="0" xfId="0" applyNumberFormat="1" applyFont="1" applyBorder="1" applyAlignment="1">
      <alignment horizontal="right"/>
    </xf>
    <xf numFmtId="2" fontId="87" fillId="0" borderId="0" xfId="0" applyNumberFormat="1" applyFont="1" applyBorder="1" applyAlignment="1">
      <alignment horizontal="center"/>
    </xf>
    <xf numFmtId="0" fontId="87" fillId="0" borderId="0" xfId="0" applyFont="1" applyFill="1" applyAlignment="1">
      <alignment/>
    </xf>
    <xf numFmtId="2" fontId="96" fillId="33" borderId="0" xfId="67" applyNumberFormat="1" applyFont="1" applyFill="1" applyBorder="1" applyAlignment="1">
      <alignment horizontal="right"/>
      <protection/>
    </xf>
    <xf numFmtId="2" fontId="96" fillId="33" borderId="0" xfId="67" applyNumberFormat="1" applyFont="1" applyFill="1" applyBorder="1" applyAlignment="1">
      <alignment horizontal="center"/>
      <protection/>
    </xf>
    <xf numFmtId="2" fontId="99" fillId="0" borderId="0" xfId="0" applyNumberFormat="1" applyFont="1" applyFill="1" applyBorder="1" applyAlignment="1">
      <alignment horizontal="center" vertical="center" wrapText="1"/>
    </xf>
    <xf numFmtId="2" fontId="99" fillId="34" borderId="0" xfId="0" applyNumberFormat="1" applyFont="1" applyFill="1" applyBorder="1" applyAlignment="1">
      <alignment horizontal="center" vertical="center" wrapText="1"/>
    </xf>
    <xf numFmtId="2" fontId="99" fillId="0" borderId="0" xfId="0" applyNumberFormat="1" applyFont="1" applyBorder="1" applyAlignment="1">
      <alignment horizontal="center" wrapText="1"/>
    </xf>
    <xf numFmtId="0" fontId="99" fillId="0" borderId="0" xfId="0" applyFont="1" applyBorder="1" applyAlignment="1">
      <alignment horizontal="center" wrapText="1"/>
    </xf>
    <xf numFmtId="9" fontId="88" fillId="0" borderId="0" xfId="70" applyFont="1" applyBorder="1" applyAlignment="1">
      <alignment horizontal="center"/>
    </xf>
    <xf numFmtId="2" fontId="88" fillId="0" borderId="0" xfId="70" applyNumberFormat="1" applyFont="1" applyBorder="1" applyAlignment="1">
      <alignment horizontal="center"/>
    </xf>
    <xf numFmtId="0" fontId="88" fillId="34" borderId="11" xfId="0" applyFont="1" applyFill="1" applyBorder="1" applyAlignment="1">
      <alignment horizontal="center" vertical="center" wrapText="1"/>
    </xf>
    <xf numFmtId="0" fontId="88" fillId="34" borderId="10" xfId="0" applyFont="1" applyFill="1" applyBorder="1" applyAlignment="1">
      <alignment horizontal="center" vertical="center" wrapText="1"/>
    </xf>
    <xf numFmtId="9" fontId="87" fillId="0" borderId="0" xfId="70" applyFont="1" applyBorder="1" applyAlignment="1">
      <alignment horizontal="center"/>
    </xf>
    <xf numFmtId="1" fontId="87" fillId="0" borderId="0" xfId="70" applyNumberFormat="1" applyFont="1" applyBorder="1" applyAlignment="1">
      <alignment horizontal="center"/>
    </xf>
    <xf numFmtId="9" fontId="88" fillId="34" borderId="0" xfId="70" applyFont="1" applyFill="1" applyBorder="1" applyAlignment="1">
      <alignment horizontal="center"/>
    </xf>
    <xf numFmtId="2" fontId="88" fillId="0" borderId="0" xfId="61" applyNumberFormat="1" applyFont="1" applyBorder="1" applyAlignment="1">
      <alignment horizontal="center" vertical="center"/>
      <protection/>
    </xf>
    <xf numFmtId="185" fontId="88" fillId="0" borderId="0" xfId="61" applyNumberFormat="1" applyFont="1" applyBorder="1" applyAlignment="1">
      <alignment horizontal="center" vertical="center"/>
      <protection/>
    </xf>
    <xf numFmtId="0" fontId="87" fillId="0" borderId="0" xfId="0" applyFont="1" applyAlignment="1">
      <alignment horizontal="right" vertical="center"/>
    </xf>
    <xf numFmtId="0" fontId="88" fillId="0" borderId="0" xfId="61" applyFont="1" applyBorder="1" applyAlignment="1">
      <alignment horizontal="center" vertical="center"/>
      <protection/>
    </xf>
    <xf numFmtId="185" fontId="87" fillId="0" borderId="0" xfId="0" applyNumberFormat="1" applyFont="1" applyBorder="1" applyAlignment="1">
      <alignment vertical="center"/>
    </xf>
    <xf numFmtId="0" fontId="88" fillId="0" borderId="10" xfId="0" applyFont="1" applyBorder="1" applyAlignment="1">
      <alignment horizontal="center" vertical="center"/>
    </xf>
    <xf numFmtId="0" fontId="87" fillId="0" borderId="0" xfId="61" applyFont="1" applyBorder="1" applyAlignment="1">
      <alignment horizontal="center" vertical="center"/>
      <protection/>
    </xf>
    <xf numFmtId="2" fontId="93" fillId="0" borderId="0" xfId="0" applyNumberFormat="1" applyFont="1" applyBorder="1" applyAlignment="1">
      <alignment/>
    </xf>
    <xf numFmtId="9" fontId="93" fillId="0" borderId="0" xfId="70" applyFont="1" applyBorder="1" applyAlignment="1">
      <alignment/>
    </xf>
    <xf numFmtId="9" fontId="93" fillId="0" borderId="0" xfId="70" applyFont="1" applyFill="1" applyBorder="1" applyAlignment="1">
      <alignment horizontal="center"/>
    </xf>
    <xf numFmtId="0" fontId="87" fillId="0" borderId="0" xfId="0" applyFont="1" applyFill="1" applyBorder="1" applyAlignment="1">
      <alignment horizontal="right"/>
    </xf>
    <xf numFmtId="0" fontId="88" fillId="0" borderId="0" xfId="0" applyFont="1" applyFill="1" applyBorder="1" applyAlignment="1">
      <alignment horizontal="center" vertical="center" wrapText="1"/>
    </xf>
    <xf numFmtId="0" fontId="88" fillId="34" borderId="0" xfId="0" applyFont="1" applyFill="1" applyBorder="1" applyAlignment="1">
      <alignment horizontal="center" vertical="center" wrapText="1"/>
    </xf>
    <xf numFmtId="0" fontId="88" fillId="0" borderId="0" xfId="0" applyFont="1" applyFill="1" applyBorder="1" applyAlignment="1">
      <alignment horizontal="center" vertical="top" wrapText="1"/>
    </xf>
    <xf numFmtId="1" fontId="88" fillId="0" borderId="0" xfId="70" applyNumberFormat="1" applyFont="1" applyFill="1" applyBorder="1" applyAlignment="1">
      <alignment horizontal="center" vertical="top" wrapText="1"/>
    </xf>
    <xf numFmtId="9" fontId="88" fillId="0" borderId="0" xfId="0" applyNumberFormat="1" applyFont="1" applyBorder="1" applyAlignment="1">
      <alignment/>
    </xf>
    <xf numFmtId="2" fontId="88" fillId="0" borderId="0" xfId="0" applyNumberFormat="1" applyFont="1" applyBorder="1" applyAlignment="1">
      <alignment horizontal="right"/>
    </xf>
    <xf numFmtId="0" fontId="87" fillId="0" borderId="0" xfId="0" applyFont="1" applyFill="1" applyAlignment="1">
      <alignment horizontal="right"/>
    </xf>
    <xf numFmtId="0" fontId="87" fillId="0" borderId="0" xfId="0" applyFont="1" applyBorder="1" applyAlignment="1">
      <alignment horizontal="right" vertical="center" wrapText="1"/>
    </xf>
    <xf numFmtId="0" fontId="87" fillId="0" borderId="0" xfId="0" applyFont="1" applyBorder="1" applyAlignment="1">
      <alignment horizontal="right" vertical="top" wrapText="1"/>
    </xf>
    <xf numFmtId="0" fontId="87" fillId="0" borderId="0" xfId="0" applyFont="1" applyBorder="1" applyAlignment="1">
      <alignment horizontal="right"/>
    </xf>
    <xf numFmtId="2" fontId="96" fillId="0" borderId="0" xfId="0" applyNumberFormat="1" applyFont="1" applyBorder="1" applyAlignment="1">
      <alignment horizontal="center"/>
    </xf>
    <xf numFmtId="2" fontId="87" fillId="0" borderId="0" xfId="0" applyNumberFormat="1" applyFont="1" applyAlignment="1">
      <alignment/>
    </xf>
    <xf numFmtId="2" fontId="87" fillId="0" borderId="0" xfId="0" applyNumberFormat="1" applyFont="1" applyBorder="1" applyAlignment="1">
      <alignment/>
    </xf>
    <xf numFmtId="0" fontId="87" fillId="0" borderId="0" xfId="0" applyFont="1" applyBorder="1" applyAlignment="1">
      <alignment/>
    </xf>
    <xf numFmtId="2" fontId="87" fillId="0" borderId="0" xfId="0" applyNumberFormat="1" applyFont="1" applyBorder="1" applyAlignment="1">
      <alignment horizontal="right" vertical="top" wrapText="1"/>
    </xf>
    <xf numFmtId="2" fontId="96" fillId="0" borderId="0" xfId="61" applyNumberFormat="1" applyFont="1" applyBorder="1" applyAlignment="1">
      <alignment horizontal="center" vertical="center"/>
      <protection/>
    </xf>
    <xf numFmtId="0" fontId="88" fillId="35" borderId="10" xfId="0" applyFont="1" applyFill="1" applyBorder="1" applyAlignment="1">
      <alignment horizontal="center" vertical="center"/>
    </xf>
    <xf numFmtId="2" fontId="87" fillId="33" borderId="0" xfId="61" applyNumberFormat="1" applyFont="1" applyFill="1" applyBorder="1" applyAlignment="1">
      <alignment horizontal="center" vertical="center"/>
      <protection/>
    </xf>
    <xf numFmtId="2" fontId="87" fillId="0" borderId="0" xfId="61" applyNumberFormat="1" applyFont="1" applyFill="1" applyBorder="1" applyAlignment="1">
      <alignment horizontal="center" vertical="center"/>
      <protection/>
    </xf>
    <xf numFmtId="2" fontId="95" fillId="0" borderId="0" xfId="61" applyNumberFormat="1" applyFont="1" applyBorder="1" applyAlignment="1">
      <alignment horizontal="center" vertical="center"/>
      <protection/>
    </xf>
    <xf numFmtId="2" fontId="88" fillId="35" borderId="10" xfId="0" applyNumberFormat="1" applyFont="1" applyFill="1" applyBorder="1" applyAlignment="1">
      <alignment/>
    </xf>
    <xf numFmtId="2" fontId="88" fillId="0" borderId="0" xfId="61" applyNumberFormat="1" applyFont="1" applyBorder="1" applyAlignment="1">
      <alignment horizontal="center"/>
      <protection/>
    </xf>
    <xf numFmtId="2" fontId="87" fillId="0" borderId="0" xfId="0" applyNumberFormat="1" applyFont="1" applyFill="1" applyBorder="1" applyAlignment="1">
      <alignment horizontal="center" vertical="center"/>
    </xf>
    <xf numFmtId="2" fontId="87" fillId="0" borderId="0" xfId="0" applyNumberFormat="1" applyFont="1" applyFill="1" applyBorder="1" applyAlignment="1">
      <alignment vertical="center"/>
    </xf>
    <xf numFmtId="2" fontId="87" fillId="0" borderId="0" xfId="61" applyNumberFormat="1" applyFont="1" applyBorder="1" applyAlignment="1">
      <alignment horizontal="center"/>
      <protection/>
    </xf>
    <xf numFmtId="2" fontId="88" fillId="33" borderId="0" xfId="61" applyNumberFormat="1" applyFont="1" applyFill="1" applyBorder="1" applyAlignment="1">
      <alignment horizontal="center" vertical="center"/>
      <protection/>
    </xf>
    <xf numFmtId="2" fontId="88" fillId="0" borderId="0" xfId="67" applyNumberFormat="1" applyFont="1" applyBorder="1">
      <alignment/>
      <protection/>
    </xf>
    <xf numFmtId="2" fontId="96" fillId="0" borderId="0" xfId="67" applyNumberFormat="1" applyFont="1" applyBorder="1">
      <alignment/>
      <protection/>
    </xf>
    <xf numFmtId="2" fontId="88" fillId="0" borderId="0" xfId="0" applyNumberFormat="1" applyFont="1" applyFill="1" applyBorder="1" applyAlignment="1">
      <alignment horizontal="center" vertical="center" wrapText="1"/>
    </xf>
    <xf numFmtId="2" fontId="88" fillId="34" borderId="0" xfId="0" applyNumberFormat="1" applyFont="1" applyFill="1" applyBorder="1" applyAlignment="1">
      <alignment horizontal="center" vertical="center" wrapText="1"/>
    </xf>
    <xf numFmtId="2" fontId="88" fillId="0" borderId="0" xfId="0" applyNumberFormat="1" applyFont="1" applyBorder="1" applyAlignment="1">
      <alignment horizontal="center" wrapText="1"/>
    </xf>
    <xf numFmtId="0" fontId="88" fillId="0" borderId="0" xfId="0" applyFont="1" applyBorder="1" applyAlignment="1">
      <alignment horizontal="center" wrapText="1"/>
    </xf>
    <xf numFmtId="2" fontId="87" fillId="0" borderId="0" xfId="70" applyNumberFormat="1" applyFont="1" applyBorder="1" applyAlignment="1">
      <alignment/>
    </xf>
    <xf numFmtId="2" fontId="87" fillId="33" borderId="0" xfId="61" applyNumberFormat="1" applyFont="1" applyFill="1" applyBorder="1" applyAlignment="1">
      <alignment vertical="center"/>
      <protection/>
    </xf>
    <xf numFmtId="9" fontId="87" fillId="0" borderId="0" xfId="70" applyFont="1" applyBorder="1" applyAlignment="1">
      <alignment/>
    </xf>
    <xf numFmtId="2" fontId="88" fillId="0" borderId="0" xfId="70" applyNumberFormat="1" applyFont="1" applyBorder="1" applyAlignment="1">
      <alignment/>
    </xf>
    <xf numFmtId="2" fontId="88" fillId="0" borderId="0" xfId="0" applyNumberFormat="1" applyFont="1" applyFill="1" applyBorder="1" applyAlignment="1">
      <alignment horizontal="right" wrapText="1"/>
    </xf>
    <xf numFmtId="0" fontId="87" fillId="0" borderId="0" xfId="0" applyFont="1" applyAlignment="1">
      <alignment vertical="center"/>
    </xf>
    <xf numFmtId="2" fontId="87" fillId="0" borderId="0" xfId="0" applyNumberFormat="1" applyFont="1" applyFill="1" applyBorder="1" applyAlignment="1">
      <alignment horizontal="right"/>
    </xf>
    <xf numFmtId="0" fontId="93" fillId="0" borderId="0" xfId="0" applyFont="1" applyFill="1" applyBorder="1" applyAlignment="1">
      <alignment horizontal="left" vertical="top" wrapText="1"/>
    </xf>
    <xf numFmtId="2" fontId="93" fillId="0" borderId="0" xfId="67" applyNumberFormat="1" applyFont="1" applyBorder="1">
      <alignment/>
      <protection/>
    </xf>
    <xf numFmtId="0" fontId="87" fillId="0" borderId="0" xfId="0" applyFont="1" applyFill="1" applyAlignment="1">
      <alignment horizontal="center"/>
    </xf>
    <xf numFmtId="0" fontId="88" fillId="32" borderId="0" xfId="0" applyFont="1" applyFill="1" applyBorder="1" applyAlignment="1">
      <alignment/>
    </xf>
    <xf numFmtId="0" fontId="96" fillId="32" borderId="0" xfId="0" applyFont="1" applyFill="1" applyBorder="1" applyAlignment="1">
      <alignment horizontal="left" vertical="top" wrapText="1"/>
    </xf>
    <xf numFmtId="2" fontId="96" fillId="32" borderId="0" xfId="67" applyNumberFormat="1" applyFont="1" applyFill="1" applyBorder="1">
      <alignment/>
      <protection/>
    </xf>
    <xf numFmtId="2" fontId="88" fillId="32" borderId="0" xfId="0" applyNumberFormat="1" applyFont="1" applyFill="1" applyBorder="1" applyAlignment="1">
      <alignment/>
    </xf>
    <xf numFmtId="9" fontId="88" fillId="32" borderId="0" xfId="70" applyFont="1" applyFill="1" applyBorder="1" applyAlignment="1">
      <alignment/>
    </xf>
    <xf numFmtId="0" fontId="88" fillId="32" borderId="0" xfId="0" applyFont="1" applyFill="1" applyAlignment="1">
      <alignment horizontal="right"/>
    </xf>
    <xf numFmtId="2" fontId="87" fillId="32" borderId="0" xfId="0" applyNumberFormat="1" applyFont="1" applyFill="1" applyBorder="1" applyAlignment="1">
      <alignment/>
    </xf>
    <xf numFmtId="2" fontId="88" fillId="32" borderId="0" xfId="61" applyNumberFormat="1" applyFont="1" applyFill="1" applyBorder="1" applyAlignment="1">
      <alignment horizontal="center"/>
      <protection/>
    </xf>
    <xf numFmtId="2" fontId="88" fillId="32" borderId="0" xfId="61" applyNumberFormat="1" applyFont="1" applyFill="1" applyBorder="1" applyAlignment="1">
      <alignment horizontal="center" vertical="center"/>
      <protection/>
    </xf>
    <xf numFmtId="0" fontId="87" fillId="32" borderId="0" xfId="0" applyFont="1" applyFill="1" applyBorder="1" applyAlignment="1">
      <alignment/>
    </xf>
    <xf numFmtId="2" fontId="88" fillId="0" borderId="0" xfId="0" applyNumberFormat="1" applyFont="1" applyFill="1" applyBorder="1" applyAlignment="1">
      <alignment vertical="center" wrapText="1"/>
    </xf>
    <xf numFmtId="0" fontId="93" fillId="34" borderId="11" xfId="0" applyFont="1" applyFill="1" applyBorder="1" applyAlignment="1">
      <alignment horizontal="center" vertical="center" wrapText="1"/>
    </xf>
    <xf numFmtId="9" fontId="93" fillId="36" borderId="10" xfId="71" applyFont="1" applyFill="1" applyBorder="1" applyAlignment="1">
      <alignment horizontal="center" vertical="center" wrapText="1"/>
    </xf>
    <xf numFmtId="2" fontId="94" fillId="0" borderId="10" xfId="0" applyNumberFormat="1" applyFont="1" applyBorder="1" applyAlignment="1">
      <alignment horizontal="right"/>
    </xf>
    <xf numFmtId="2" fontId="94" fillId="0" borderId="10" xfId="0" applyNumberFormat="1" applyFont="1" applyBorder="1" applyAlignment="1">
      <alignment horizontal="center"/>
    </xf>
    <xf numFmtId="2" fontId="94" fillId="0" borderId="10" xfId="0" applyNumberFormat="1" applyFont="1" applyBorder="1" applyAlignment="1">
      <alignment/>
    </xf>
    <xf numFmtId="2" fontId="93" fillId="0" borderId="0" xfId="0" applyNumberFormat="1" applyFont="1" applyBorder="1" applyAlignment="1">
      <alignment horizontal="right"/>
    </xf>
    <xf numFmtId="2" fontId="88" fillId="0" borderId="0" xfId="0" applyNumberFormat="1" applyFont="1" applyBorder="1" applyAlignment="1">
      <alignment wrapText="1"/>
    </xf>
    <xf numFmtId="2" fontId="94" fillId="0" borderId="0" xfId="0" applyNumberFormat="1" applyFont="1" applyAlignment="1">
      <alignment/>
    </xf>
    <xf numFmtId="43" fontId="87" fillId="0" borderId="0" xfId="42" applyFont="1" applyBorder="1" applyAlignment="1">
      <alignment horizontal="center"/>
    </xf>
    <xf numFmtId="43" fontId="87" fillId="0" borderId="0" xfId="42" applyFont="1" applyBorder="1" applyAlignment="1">
      <alignment/>
    </xf>
    <xf numFmtId="185" fontId="88" fillId="0" borderId="0" xfId="0" applyNumberFormat="1" applyFont="1" applyBorder="1" applyAlignment="1">
      <alignment/>
    </xf>
    <xf numFmtId="0" fontId="88" fillId="0" borderId="0" xfId="0" applyFont="1" applyFill="1" applyBorder="1" applyAlignment="1">
      <alignment horizontal="center"/>
    </xf>
    <xf numFmtId="43" fontId="88" fillId="0" borderId="0" xfId="42" applyFont="1" applyBorder="1" applyAlignment="1">
      <alignment/>
    </xf>
    <xf numFmtId="0" fontId="88" fillId="0" borderId="0" xfId="61" applyFont="1" applyBorder="1" applyAlignment="1">
      <alignment horizontal="center" vertical="center" wrapText="1"/>
      <protection/>
    </xf>
    <xf numFmtId="0" fontId="96" fillId="0" borderId="0" xfId="0" applyFont="1" applyFill="1" applyBorder="1" applyAlignment="1">
      <alignment horizontal="center" vertical="center" wrapText="1"/>
    </xf>
    <xf numFmtId="0" fontId="96" fillId="34" borderId="0" xfId="0" applyFont="1" applyFill="1" applyBorder="1" applyAlignment="1">
      <alignment horizontal="center" vertical="center" wrapText="1"/>
    </xf>
    <xf numFmtId="0" fontId="100" fillId="0" borderId="0" xfId="0" applyFont="1" applyFill="1" applyBorder="1" applyAlignment="1">
      <alignment horizontal="center" vertical="center"/>
    </xf>
    <xf numFmtId="0" fontId="100" fillId="34" borderId="0" xfId="0" applyFont="1" applyFill="1" applyBorder="1" applyAlignment="1">
      <alignment horizontal="center" vertical="center"/>
    </xf>
    <xf numFmtId="2" fontId="95" fillId="0" borderId="0" xfId="0" applyNumberFormat="1" applyFont="1" applyBorder="1" applyAlignment="1">
      <alignment horizontal="center" vertical="center"/>
    </xf>
    <xf numFmtId="185" fontId="95" fillId="0" borderId="0" xfId="0" applyNumberFormat="1" applyFont="1" applyBorder="1" applyAlignment="1">
      <alignment horizontal="center" vertical="center"/>
    </xf>
    <xf numFmtId="185" fontId="96" fillId="0" borderId="0" xfId="0" applyNumberFormat="1" applyFont="1" applyFill="1" applyBorder="1" applyAlignment="1">
      <alignment horizontal="center" vertical="center"/>
    </xf>
    <xf numFmtId="0" fontId="96" fillId="0" borderId="0" xfId="0" applyFont="1" applyFill="1" applyBorder="1" applyAlignment="1">
      <alignment horizontal="center" vertical="top" wrapText="1"/>
    </xf>
    <xf numFmtId="2" fontId="96" fillId="0" borderId="0" xfId="0" applyNumberFormat="1" applyFont="1" applyBorder="1" applyAlignment="1">
      <alignment horizontal="center" vertical="center"/>
    </xf>
    <xf numFmtId="9" fontId="96" fillId="33" borderId="0" xfId="70" applyFont="1" applyFill="1" applyBorder="1" applyAlignment="1">
      <alignment horizontal="right" vertical="center"/>
    </xf>
    <xf numFmtId="2" fontId="96" fillId="0" borderId="0" xfId="0" applyNumberFormat="1" applyFont="1" applyFill="1" applyBorder="1" applyAlignment="1">
      <alignment horizontal="center" vertical="center"/>
    </xf>
    <xf numFmtId="0" fontId="98" fillId="0" borderId="0" xfId="0" applyFont="1" applyBorder="1" applyAlignment="1">
      <alignment horizontal="right"/>
    </xf>
    <xf numFmtId="2" fontId="98" fillId="0" borderId="0" xfId="0" applyNumberFormat="1" applyFont="1" applyBorder="1" applyAlignment="1">
      <alignment horizontal="right"/>
    </xf>
    <xf numFmtId="2" fontId="88" fillId="0" borderId="0" xfId="0" applyNumberFormat="1" applyFont="1" applyFill="1" applyBorder="1" applyAlignment="1">
      <alignment horizontal="center" wrapText="1"/>
    </xf>
    <xf numFmtId="2" fontId="88" fillId="34" borderId="0" xfId="0" applyNumberFormat="1" applyFont="1" applyFill="1" applyBorder="1" applyAlignment="1">
      <alignment horizontal="center" wrapText="1"/>
    </xf>
    <xf numFmtId="2" fontId="88" fillId="0" borderId="0" xfId="0" applyNumberFormat="1" applyFont="1" applyBorder="1" applyAlignment="1">
      <alignment horizontal="center"/>
    </xf>
    <xf numFmtId="2" fontId="88" fillId="33" borderId="0" xfId="0" applyNumberFormat="1" applyFont="1" applyFill="1" applyBorder="1" applyAlignment="1">
      <alignment horizontal="center" vertical="center"/>
    </xf>
    <xf numFmtId="0" fontId="98" fillId="0" borderId="0" xfId="0" applyFont="1" applyFill="1" applyBorder="1" applyAlignment="1">
      <alignment horizontal="right" vertical="center"/>
    </xf>
    <xf numFmtId="2" fontId="87" fillId="0" borderId="0" xfId="0" applyNumberFormat="1" applyFont="1" applyFill="1" applyBorder="1" applyAlignment="1">
      <alignment horizontal="center" vertical="top" wrapText="1"/>
    </xf>
    <xf numFmtId="0" fontId="87" fillId="0" borderId="0" xfId="0" applyFont="1" applyFill="1" applyBorder="1" applyAlignment="1">
      <alignment horizontal="center" vertical="top" wrapText="1"/>
    </xf>
    <xf numFmtId="0" fontId="87" fillId="0" borderId="0" xfId="0" applyFont="1" applyFill="1" applyAlignment="1">
      <alignment horizontal="right" vertical="center"/>
    </xf>
    <xf numFmtId="2" fontId="87" fillId="0" borderId="0" xfId="0" applyNumberFormat="1" applyFont="1" applyFill="1" applyBorder="1" applyAlignment="1">
      <alignment horizontal="right" vertical="center"/>
    </xf>
    <xf numFmtId="0" fontId="87" fillId="0" borderId="0" xfId="0" applyFont="1" applyFill="1" applyBorder="1" applyAlignment="1">
      <alignment horizontal="right" vertical="center"/>
    </xf>
    <xf numFmtId="0" fontId="88" fillId="0" borderId="0" xfId="0" applyFont="1" applyFill="1" applyBorder="1" applyAlignment="1">
      <alignment horizontal="center" wrapText="1"/>
    </xf>
    <xf numFmtId="0" fontId="88" fillId="0" borderId="0" xfId="0" applyFont="1" applyFill="1" applyBorder="1" applyAlignment="1">
      <alignment/>
    </xf>
    <xf numFmtId="0" fontId="88" fillId="0" borderId="0" xfId="0" applyFont="1" applyFill="1" applyBorder="1" applyAlignment="1">
      <alignment wrapText="1"/>
    </xf>
    <xf numFmtId="2" fontId="87" fillId="34" borderId="0" xfId="0" applyNumberFormat="1" applyFont="1" applyFill="1" applyBorder="1" applyAlignment="1">
      <alignment horizontal="center"/>
    </xf>
    <xf numFmtId="0" fontId="87" fillId="0" borderId="0" xfId="0" applyFont="1" applyFill="1" applyBorder="1" applyAlignment="1">
      <alignment horizontal="center"/>
    </xf>
    <xf numFmtId="2" fontId="88" fillId="0" borderId="0" xfId="0" applyNumberFormat="1" applyFont="1" applyFill="1" applyBorder="1" applyAlignment="1">
      <alignment horizontal="center"/>
    </xf>
    <xf numFmtId="2" fontId="88" fillId="34" borderId="0" xfId="0" applyNumberFormat="1" applyFont="1" applyFill="1" applyBorder="1" applyAlignment="1">
      <alignment horizontal="center"/>
    </xf>
    <xf numFmtId="2" fontId="87" fillId="0" borderId="0" xfId="70" applyNumberFormat="1" applyFont="1" applyFill="1" applyBorder="1" applyAlignment="1">
      <alignment/>
    </xf>
    <xf numFmtId="9" fontId="87" fillId="0" borderId="0" xfId="70" applyFont="1" applyFill="1" applyBorder="1" applyAlignment="1">
      <alignment/>
    </xf>
    <xf numFmtId="0" fontId="94" fillId="0" borderId="0" xfId="0" applyFont="1" applyFill="1" applyBorder="1" applyAlignment="1">
      <alignment wrapText="1"/>
    </xf>
    <xf numFmtId="0" fontId="93" fillId="0" borderId="0" xfId="0" applyFont="1" applyFill="1" applyBorder="1" applyAlignment="1">
      <alignment horizontal="right" vertical="center"/>
    </xf>
    <xf numFmtId="2" fontId="93" fillId="0" borderId="0" xfId="0" applyNumberFormat="1" applyFont="1" applyFill="1" applyBorder="1" applyAlignment="1">
      <alignment vertical="center"/>
    </xf>
    <xf numFmtId="9" fontId="93" fillId="0" borderId="0" xfId="70" applyFont="1" applyFill="1" applyBorder="1" applyAlignment="1">
      <alignment horizontal="right"/>
    </xf>
    <xf numFmtId="2" fontId="87" fillId="0" borderId="0" xfId="0" applyNumberFormat="1" applyFont="1" applyFill="1" applyAlignment="1">
      <alignment horizontal="center" vertical="center"/>
    </xf>
    <xf numFmtId="2" fontId="87" fillId="0" borderId="0" xfId="0" applyNumberFormat="1" applyFont="1" applyFill="1" applyAlignment="1">
      <alignment vertical="center"/>
    </xf>
    <xf numFmtId="0" fontId="87" fillId="0" borderId="0" xfId="0" applyFont="1" applyFill="1" applyBorder="1" applyAlignment="1">
      <alignment vertical="center"/>
    </xf>
    <xf numFmtId="0" fontId="88" fillId="34" borderId="0" xfId="0" applyFont="1" applyFill="1" applyBorder="1" applyAlignment="1">
      <alignment horizontal="center" vertical="center"/>
    </xf>
    <xf numFmtId="2" fontId="91" fillId="0" borderId="0" xfId="0" applyNumberFormat="1" applyFont="1" applyFill="1" applyAlignment="1">
      <alignment horizontal="center"/>
    </xf>
    <xf numFmtId="2" fontId="91" fillId="0" borderId="0" xfId="0" applyNumberFormat="1" applyFont="1" applyFill="1" applyBorder="1" applyAlignment="1">
      <alignment horizontal="center"/>
    </xf>
    <xf numFmtId="0" fontId="91" fillId="0" borderId="0" xfId="0" applyFont="1" applyFill="1" applyBorder="1" applyAlignment="1">
      <alignment horizontal="center"/>
    </xf>
    <xf numFmtId="0" fontId="88" fillId="0" borderId="10" xfId="0" applyFont="1" applyFill="1" applyBorder="1" applyAlignment="1">
      <alignment horizontal="center" wrapText="1"/>
    </xf>
    <xf numFmtId="9" fontId="96" fillId="0" borderId="0" xfId="70" applyFont="1" applyFill="1" applyBorder="1" applyAlignment="1">
      <alignment horizontal="center" vertical="center"/>
    </xf>
    <xf numFmtId="0" fontId="87" fillId="0" borderId="0" xfId="0" applyFont="1" applyFill="1" applyBorder="1" applyAlignment="1">
      <alignment horizontal="center" vertical="center"/>
    </xf>
    <xf numFmtId="2" fontId="87" fillId="0" borderId="0" xfId="0" applyNumberFormat="1" applyFont="1" applyFill="1" applyBorder="1" applyAlignment="1">
      <alignment horizontal="center"/>
    </xf>
    <xf numFmtId="185" fontId="87" fillId="0" borderId="0" xfId="0" applyNumberFormat="1" applyFont="1" applyFill="1" applyAlignment="1">
      <alignment/>
    </xf>
    <xf numFmtId="2" fontId="86" fillId="0" borderId="0" xfId="0" applyNumberFormat="1" applyFont="1" applyAlignment="1">
      <alignment/>
    </xf>
    <xf numFmtId="0" fontId="97" fillId="0" borderId="0" xfId="0" applyFont="1" applyAlignment="1">
      <alignment/>
    </xf>
    <xf numFmtId="0" fontId="88" fillId="0" borderId="0" xfId="0" applyFont="1" applyBorder="1" applyAlignment="1">
      <alignment horizontal="center" vertical="center" wrapText="1"/>
    </xf>
    <xf numFmtId="0" fontId="87" fillId="0" borderId="0" xfId="0" applyFont="1" applyBorder="1" applyAlignment="1">
      <alignment horizontal="center" vertical="center" wrapText="1"/>
    </xf>
    <xf numFmtId="0" fontId="100" fillId="0" borderId="0" xfId="0" applyFont="1" applyBorder="1" applyAlignment="1">
      <alignment horizontal="center" vertical="center" wrapText="1"/>
    </xf>
    <xf numFmtId="0" fontId="97" fillId="0" borderId="0" xfId="0" applyFont="1" applyBorder="1" applyAlignment="1">
      <alignment/>
    </xf>
    <xf numFmtId="0" fontId="95" fillId="0" borderId="0" xfId="0" applyFont="1" applyAlignment="1">
      <alignment/>
    </xf>
    <xf numFmtId="0" fontId="94" fillId="0" borderId="0" xfId="0" applyFont="1" applyBorder="1" applyAlignment="1">
      <alignment vertical="center"/>
    </xf>
    <xf numFmtId="0" fontId="87" fillId="0" borderId="0" xfId="0" applyFont="1" applyFill="1" applyBorder="1" applyAlignment="1" quotePrefix="1">
      <alignment horizontal="center"/>
    </xf>
    <xf numFmtId="2" fontId="88" fillId="0" borderId="0" xfId="0" applyNumberFormat="1" applyFont="1" applyBorder="1" applyAlignment="1">
      <alignment horizontal="right" vertical="center"/>
    </xf>
    <xf numFmtId="9" fontId="88" fillId="0" borderId="0" xfId="0" applyNumberFormat="1" applyFont="1" applyBorder="1" applyAlignment="1">
      <alignment horizontal="center"/>
    </xf>
    <xf numFmtId="0" fontId="87" fillId="0" borderId="0" xfId="61" applyFont="1" applyBorder="1" applyAlignment="1">
      <alignment horizontal="center"/>
      <protection/>
    </xf>
    <xf numFmtId="0" fontId="88" fillId="0" borderId="0" xfId="61" applyFont="1" applyBorder="1" applyAlignment="1">
      <alignment horizontal="center"/>
      <protection/>
    </xf>
    <xf numFmtId="0" fontId="87" fillId="0" borderId="0" xfId="0" applyFont="1" applyFill="1" applyAlignment="1">
      <alignment vertical="center"/>
    </xf>
    <xf numFmtId="2" fontId="101" fillId="0" borderId="0" xfId="0" applyNumberFormat="1" applyFont="1" applyFill="1" applyBorder="1" applyAlignment="1">
      <alignment vertical="top" wrapText="1"/>
    </xf>
    <xf numFmtId="2" fontId="101" fillId="0" borderId="0" xfId="0" applyNumberFormat="1" applyFont="1" applyBorder="1" applyAlignment="1">
      <alignment horizontal="center" vertical="center"/>
    </xf>
    <xf numFmtId="2" fontId="101" fillId="32" borderId="0" xfId="0" applyNumberFormat="1" applyFont="1" applyFill="1" applyBorder="1" applyAlignment="1">
      <alignment horizontal="center" vertical="center"/>
    </xf>
    <xf numFmtId="9" fontId="101" fillId="0" borderId="0" xfId="71" applyFont="1" applyBorder="1" applyAlignment="1">
      <alignment horizontal="center" vertical="center"/>
    </xf>
    <xf numFmtId="0" fontId="102" fillId="32" borderId="0" xfId="0" applyFont="1" applyFill="1" applyAlignment="1">
      <alignment/>
    </xf>
    <xf numFmtId="0" fontId="103" fillId="32" borderId="0" xfId="0" applyFont="1" applyFill="1" applyAlignment="1">
      <alignment/>
    </xf>
    <xf numFmtId="0" fontId="104" fillId="32" borderId="0" xfId="0" applyFont="1" applyFill="1" applyBorder="1" applyAlignment="1">
      <alignment/>
    </xf>
    <xf numFmtId="0" fontId="103" fillId="32" borderId="0" xfId="0" applyFont="1" applyFill="1" applyBorder="1" applyAlignment="1">
      <alignment/>
    </xf>
    <xf numFmtId="0" fontId="102" fillId="32" borderId="0" xfId="0" applyFont="1" applyFill="1" applyBorder="1" applyAlignment="1">
      <alignment horizontal="left" vertical="center"/>
    </xf>
    <xf numFmtId="0" fontId="102" fillId="0" borderId="0" xfId="0" applyFont="1" applyFill="1" applyBorder="1" applyAlignment="1">
      <alignment/>
    </xf>
    <xf numFmtId="0" fontId="103" fillId="0" borderId="0" xfId="0" applyFont="1" applyFill="1" applyBorder="1" applyAlignment="1">
      <alignment/>
    </xf>
    <xf numFmtId="0" fontId="103" fillId="0" borderId="0" xfId="0" applyFont="1" applyFill="1" applyBorder="1" applyAlignment="1">
      <alignment horizontal="center"/>
    </xf>
    <xf numFmtId="0" fontId="103" fillId="32" borderId="0" xfId="0" applyFont="1" applyFill="1" applyBorder="1" applyAlignment="1">
      <alignment wrapText="1"/>
    </xf>
    <xf numFmtId="0" fontId="102" fillId="32" borderId="0" xfId="62" applyFont="1" applyFill="1" applyBorder="1">
      <alignment/>
      <protection/>
    </xf>
    <xf numFmtId="0" fontId="103" fillId="32" borderId="0" xfId="62" applyFont="1" applyFill="1" applyBorder="1">
      <alignment/>
      <protection/>
    </xf>
    <xf numFmtId="0" fontId="103" fillId="32" borderId="0" xfId="62" applyFont="1" applyFill="1" applyBorder="1" applyAlignment="1">
      <alignment horizontal="center"/>
      <protection/>
    </xf>
    <xf numFmtId="1" fontId="103" fillId="32" borderId="0" xfId="62" applyNumberFormat="1" applyFont="1" applyFill="1" applyBorder="1">
      <alignment/>
      <protection/>
    </xf>
    <xf numFmtId="2" fontId="103" fillId="32" borderId="0" xfId="62" applyNumberFormat="1" applyFont="1" applyFill="1" applyBorder="1">
      <alignment/>
      <protection/>
    </xf>
    <xf numFmtId="9" fontId="102" fillId="32" borderId="0" xfId="72" applyFont="1" applyFill="1" applyBorder="1" applyAlignment="1">
      <alignment/>
    </xf>
    <xf numFmtId="0" fontId="103" fillId="32" borderId="0" xfId="62" applyFont="1" applyFill="1" applyBorder="1" applyAlignment="1">
      <alignment horizontal="center" vertical="top" wrapText="1"/>
      <protection/>
    </xf>
    <xf numFmtId="0" fontId="105" fillId="32" borderId="0" xfId="62" applyFont="1" applyFill="1" applyBorder="1" applyAlignment="1">
      <alignment horizontal="center"/>
      <protection/>
    </xf>
    <xf numFmtId="0" fontId="105" fillId="32" borderId="0" xfId="62" applyFont="1" applyFill="1" applyBorder="1">
      <alignment/>
      <protection/>
    </xf>
    <xf numFmtId="0" fontId="106" fillId="32" borderId="0" xfId="0" applyFont="1" applyFill="1" applyBorder="1" applyAlignment="1">
      <alignment/>
    </xf>
    <xf numFmtId="2" fontId="106" fillId="32" borderId="0" xfId="0" applyNumberFormat="1" applyFont="1" applyFill="1" applyBorder="1" applyAlignment="1">
      <alignment/>
    </xf>
    <xf numFmtId="9" fontId="103" fillId="32" borderId="0" xfId="72" applyFont="1" applyFill="1" applyBorder="1" applyAlignment="1">
      <alignment vertical="center"/>
    </xf>
    <xf numFmtId="0" fontId="105" fillId="32" borderId="0" xfId="62" applyFont="1" applyFill="1" applyBorder="1" applyAlignment="1">
      <alignment horizontal="left"/>
      <protection/>
    </xf>
    <xf numFmtId="0" fontId="102" fillId="32" borderId="0" xfId="62" applyFont="1" applyFill="1" applyBorder="1" applyAlignment="1">
      <alignment horizontal="right"/>
      <protection/>
    </xf>
    <xf numFmtId="2" fontId="102" fillId="32" borderId="0" xfId="62" applyNumberFormat="1" applyFont="1" applyFill="1" applyBorder="1" applyAlignment="1">
      <alignment horizontal="center" vertical="top" wrapText="1"/>
      <protection/>
    </xf>
    <xf numFmtId="9" fontId="102" fillId="32" borderId="0" xfId="72" applyFont="1" applyFill="1" applyBorder="1" applyAlignment="1">
      <alignment horizontal="center" vertical="top" wrapText="1"/>
    </xf>
    <xf numFmtId="2" fontId="102" fillId="32" borderId="0" xfId="62" applyNumberFormat="1" applyFont="1" applyFill="1" applyBorder="1" applyAlignment="1">
      <alignment vertical="center"/>
      <protection/>
    </xf>
    <xf numFmtId="9" fontId="102" fillId="32" borderId="0" xfId="72" applyFont="1" applyFill="1" applyBorder="1" applyAlignment="1">
      <alignment vertical="center"/>
    </xf>
    <xf numFmtId="0" fontId="104" fillId="32" borderId="0" xfId="62" applyFont="1" applyFill="1" applyBorder="1">
      <alignment/>
      <protection/>
    </xf>
    <xf numFmtId="0" fontId="103" fillId="0" borderId="0" xfId="62" applyFont="1" applyFill="1" applyBorder="1">
      <alignment/>
      <protection/>
    </xf>
    <xf numFmtId="0" fontId="103" fillId="32" borderId="0" xfId="0" applyFont="1" applyFill="1" applyBorder="1" applyAlignment="1">
      <alignment horizontal="center" vertical="top" wrapText="1"/>
    </xf>
    <xf numFmtId="0" fontId="103" fillId="32" borderId="0" xfId="0" applyFont="1" applyFill="1" applyBorder="1" applyAlignment="1">
      <alignment horizontal="center"/>
    </xf>
    <xf numFmtId="0" fontId="103" fillId="32" borderId="0" xfId="0" applyFont="1" applyFill="1" applyBorder="1" applyAlignment="1">
      <alignment horizontal="right"/>
    </xf>
    <xf numFmtId="1" fontId="85" fillId="32" borderId="0" xfId="60" applyNumberFormat="1" applyFont="1" applyFill="1" applyBorder="1">
      <alignment/>
      <protection/>
    </xf>
    <xf numFmtId="0" fontId="102" fillId="32" borderId="0" xfId="0" applyFont="1" applyFill="1" applyBorder="1" applyAlignment="1">
      <alignment horizontal="left"/>
    </xf>
    <xf numFmtId="1" fontId="102" fillId="32" borderId="0" xfId="0" applyNumberFormat="1" applyFont="1" applyFill="1" applyBorder="1" applyAlignment="1">
      <alignment horizontal="right"/>
    </xf>
    <xf numFmtId="2" fontId="102" fillId="32" borderId="0" xfId="0" applyNumberFormat="1" applyFont="1" applyFill="1" applyBorder="1" applyAlignment="1">
      <alignment/>
    </xf>
    <xf numFmtId="0" fontId="103" fillId="32" borderId="0" xfId="62" applyFont="1" applyFill="1" applyBorder="1" applyAlignment="1">
      <alignment horizontal="left"/>
      <protection/>
    </xf>
    <xf numFmtId="1" fontId="106" fillId="32" borderId="0" xfId="0" applyNumberFormat="1" applyFont="1" applyFill="1" applyBorder="1" applyAlignment="1">
      <alignment/>
    </xf>
    <xf numFmtId="1" fontId="103" fillId="32" borderId="0" xfId="62" applyNumberFormat="1" applyFont="1" applyFill="1" applyBorder="1" applyAlignment="1">
      <alignment horizontal="right"/>
      <protection/>
    </xf>
    <xf numFmtId="2" fontId="103" fillId="32" borderId="0" xfId="62" applyNumberFormat="1" applyFont="1" applyFill="1" applyBorder="1" applyAlignment="1">
      <alignment horizontal="right"/>
      <protection/>
    </xf>
    <xf numFmtId="9" fontId="103" fillId="32" borderId="0" xfId="72" applyFont="1" applyFill="1" applyBorder="1" applyAlignment="1">
      <alignment/>
    </xf>
    <xf numFmtId="0" fontId="5" fillId="0" borderId="0" xfId="0" applyFont="1" applyBorder="1" applyAlignment="1">
      <alignment horizontal="left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2" fontId="6" fillId="0" borderId="0" xfId="0" applyNumberFormat="1" applyFont="1" applyFill="1" applyAlignment="1">
      <alignment/>
    </xf>
    <xf numFmtId="0" fontId="5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top" wrapText="1"/>
    </xf>
    <xf numFmtId="0" fontId="8" fillId="32" borderId="10" xfId="0" applyFont="1" applyFill="1" applyBorder="1" applyAlignment="1">
      <alignment horizontal="center" vertical="top" wrapText="1"/>
    </xf>
    <xf numFmtId="0" fontId="8" fillId="32" borderId="10" xfId="0" applyFont="1" applyFill="1" applyBorder="1" applyAlignment="1">
      <alignment horizontal="right" vertical="top" wrapText="1"/>
    </xf>
    <xf numFmtId="0" fontId="9" fillId="0" borderId="0" xfId="0" applyFont="1" applyAlignment="1">
      <alignment/>
    </xf>
    <xf numFmtId="14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right" vertical="top" wrapText="1"/>
    </xf>
    <xf numFmtId="0" fontId="9" fillId="0" borderId="0" xfId="0" applyFont="1" applyBorder="1" applyAlignment="1">
      <alignment horizontal="right" vertical="top" wrapText="1"/>
    </xf>
    <xf numFmtId="0" fontId="8" fillId="0" borderId="10" xfId="0" applyFont="1" applyFill="1" applyBorder="1" applyAlignment="1">
      <alignment horizontal="left" wrapText="1"/>
    </xf>
    <xf numFmtId="0" fontId="9" fillId="0" borderId="0" xfId="0" applyFont="1" applyAlignment="1">
      <alignment wrapText="1"/>
    </xf>
    <xf numFmtId="14" fontId="8" fillId="0" borderId="10" xfId="0" applyNumberFormat="1" applyFont="1" applyFill="1" applyBorder="1" applyAlignment="1">
      <alignment horizontal="center" wrapText="1"/>
    </xf>
    <xf numFmtId="2" fontId="8" fillId="0" borderId="10" xfId="0" applyNumberFormat="1" applyFont="1" applyFill="1" applyBorder="1" applyAlignment="1">
      <alignment horizontal="right"/>
    </xf>
    <xf numFmtId="2" fontId="7" fillId="0" borderId="1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11" fillId="0" borderId="0" xfId="0" applyFont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right" vertical="top" wrapText="1"/>
    </xf>
    <xf numFmtId="0" fontId="7" fillId="0" borderId="10" xfId="0" applyFont="1" applyFill="1" applyBorder="1" applyAlignment="1">
      <alignment wrapText="1"/>
    </xf>
    <xf numFmtId="2" fontId="7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8" fillId="0" borderId="10" xfId="0" applyFont="1" applyBorder="1" applyAlignment="1">
      <alignment horizontal="left" vertical="top" wrapText="1"/>
    </xf>
    <xf numFmtId="0" fontId="7" fillId="32" borderId="10" xfId="0" applyFont="1" applyFill="1" applyBorder="1" applyAlignment="1">
      <alignment horizontal="right" vertical="top" wrapText="1"/>
    </xf>
    <xf numFmtId="2" fontId="7" fillId="0" borderId="10" xfId="0" applyNumberFormat="1" applyFont="1" applyFill="1" applyBorder="1" applyAlignment="1">
      <alignment horizontal="right" vertical="top" wrapText="1"/>
    </xf>
    <xf numFmtId="0" fontId="8" fillId="0" borderId="10" xfId="0" applyFont="1" applyBorder="1" applyAlignment="1">
      <alignment horizontal="left"/>
    </xf>
    <xf numFmtId="2" fontId="7" fillId="34" borderId="10" xfId="0" applyNumberFormat="1" applyFont="1" applyFill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wrapText="1"/>
    </xf>
    <xf numFmtId="2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9" fillId="0" borderId="0" xfId="0" applyFont="1" applyAlignment="1">
      <alignment horizontal="right"/>
    </xf>
    <xf numFmtId="2" fontId="9" fillId="0" borderId="0" xfId="0" applyNumberFormat="1" applyFont="1" applyAlignment="1">
      <alignment horizontal="center"/>
    </xf>
    <xf numFmtId="2" fontId="9" fillId="0" borderId="0" xfId="0" applyNumberFormat="1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7" fillId="0" borderId="0" xfId="0" applyFont="1" applyAlignment="1">
      <alignment/>
    </xf>
    <xf numFmtId="0" fontId="17" fillId="0" borderId="0" xfId="0" applyFont="1" applyAlignment="1">
      <alignment horizontal="right"/>
    </xf>
    <xf numFmtId="2" fontId="17" fillId="0" borderId="0" xfId="0" applyNumberFormat="1" applyFont="1" applyAlignment="1">
      <alignment horizontal="center"/>
    </xf>
    <xf numFmtId="2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  <xf numFmtId="2" fontId="18" fillId="0" borderId="0" xfId="0" applyNumberFormat="1" applyFont="1" applyAlignment="1">
      <alignment horizontal="center"/>
    </xf>
    <xf numFmtId="2" fontId="18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37" borderId="10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/>
    </xf>
    <xf numFmtId="0" fontId="18" fillId="0" borderId="0" xfId="0" applyFont="1" applyAlignment="1">
      <alignment horizontal="right" vertical="center"/>
    </xf>
    <xf numFmtId="2" fontId="18" fillId="0" borderId="0" xfId="0" applyNumberFormat="1" applyFont="1" applyAlignment="1">
      <alignment horizontal="center" vertical="center"/>
    </xf>
    <xf numFmtId="0" fontId="7" fillId="0" borderId="10" xfId="0" applyFont="1" applyBorder="1" applyAlignment="1">
      <alignment wrapText="1"/>
    </xf>
    <xf numFmtId="1" fontId="7" fillId="0" borderId="10" xfId="0" applyNumberFormat="1" applyFont="1" applyBorder="1" applyAlignment="1">
      <alignment horizontal="center" vertical="center"/>
    </xf>
    <xf numFmtId="9" fontId="7" fillId="0" borderId="10" xfId="70" applyFont="1" applyBorder="1" applyAlignment="1">
      <alignment horizontal="center" vertical="center"/>
    </xf>
    <xf numFmtId="2" fontId="18" fillId="32" borderId="0" xfId="0" applyNumberFormat="1" applyFont="1" applyFill="1" applyAlignment="1">
      <alignment horizontal="center"/>
    </xf>
    <xf numFmtId="2" fontId="18" fillId="32" borderId="0" xfId="0" applyNumberFormat="1" applyFont="1" applyFill="1" applyAlignment="1">
      <alignment/>
    </xf>
    <xf numFmtId="1" fontId="7" fillId="34" borderId="10" xfId="0" applyNumberFormat="1" applyFont="1" applyFill="1" applyBorder="1" applyAlignment="1">
      <alignment horizontal="center" vertical="center"/>
    </xf>
    <xf numFmtId="2" fontId="9" fillId="32" borderId="0" xfId="0" applyNumberFormat="1" applyFont="1" applyFill="1" applyAlignment="1">
      <alignment horizontal="center"/>
    </xf>
    <xf numFmtId="2" fontId="9" fillId="32" borderId="0" xfId="0" applyNumberFormat="1" applyFont="1" applyFill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5" fillId="34" borderId="10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wrapText="1"/>
    </xf>
    <xf numFmtId="1" fontId="7" fillId="0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1" fontId="7" fillId="33" borderId="10" xfId="0" applyNumberFormat="1" applyFont="1" applyFill="1" applyBorder="1" applyAlignment="1">
      <alignment horizontal="center" vertical="center"/>
    </xf>
    <xf numFmtId="9" fontId="7" fillId="33" borderId="10" xfId="70" applyFont="1" applyFill="1" applyBorder="1" applyAlignment="1">
      <alignment horizontal="center" vertical="center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9" fontId="8" fillId="0" borderId="0" xfId="70" applyFont="1" applyBorder="1" applyAlignment="1">
      <alignment/>
    </xf>
    <xf numFmtId="9" fontId="6" fillId="0" borderId="0" xfId="70" applyFont="1" applyBorder="1" applyAlignment="1">
      <alignment/>
    </xf>
    <xf numFmtId="9" fontId="7" fillId="0" borderId="10" xfId="70" applyNumberFormat="1" applyFont="1" applyBorder="1" applyAlignment="1">
      <alignment horizontal="center" vertical="center"/>
    </xf>
    <xf numFmtId="1" fontId="7" fillId="34" borderId="10" xfId="0" applyNumberFormat="1" applyFont="1" applyFill="1" applyBorder="1" applyAlignment="1">
      <alignment horizontal="center"/>
    </xf>
    <xf numFmtId="9" fontId="7" fillId="0" borderId="0" xfId="70" applyFont="1" applyBorder="1" applyAlignment="1">
      <alignment/>
    </xf>
    <xf numFmtId="0" fontId="20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center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9" fontId="9" fillId="0" borderId="0" xfId="70" applyFont="1" applyAlignment="1">
      <alignment horizontal="center"/>
    </xf>
    <xf numFmtId="9" fontId="9" fillId="0" borderId="0" xfId="70" applyFont="1" applyAlignment="1">
      <alignment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/>
    </xf>
    <xf numFmtId="9" fontId="9" fillId="0" borderId="0" xfId="70" applyFont="1" applyBorder="1" applyAlignment="1">
      <alignment/>
    </xf>
    <xf numFmtId="2" fontId="13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9" fontId="5" fillId="0" borderId="0" xfId="70" applyFont="1" applyFill="1" applyBorder="1" applyAlignment="1">
      <alignment/>
    </xf>
    <xf numFmtId="2" fontId="6" fillId="0" borderId="0" xfId="70" applyNumberFormat="1" applyFont="1" applyAlignment="1">
      <alignment horizontal="center"/>
    </xf>
    <xf numFmtId="9" fontId="5" fillId="34" borderId="10" xfId="7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right" vertical="center" wrapText="1"/>
    </xf>
    <xf numFmtId="2" fontId="6" fillId="0" borderId="0" xfId="70" applyNumberFormat="1" applyFont="1" applyAlignment="1">
      <alignment horizontal="center" vertical="center"/>
    </xf>
    <xf numFmtId="0" fontId="8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right"/>
    </xf>
    <xf numFmtId="9" fontId="7" fillId="0" borderId="10" xfId="70" applyFont="1" applyBorder="1" applyAlignment="1">
      <alignment horizontal="right"/>
    </xf>
    <xf numFmtId="2" fontId="9" fillId="0" borderId="0" xfId="70" applyNumberFormat="1" applyFont="1" applyAlignment="1">
      <alignment horizontal="center"/>
    </xf>
    <xf numFmtId="0" fontId="7" fillId="0" borderId="1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9" fontId="7" fillId="0" borderId="0" xfId="70" applyFont="1" applyBorder="1" applyAlignment="1">
      <alignment horizontal="right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9" fontId="13" fillId="0" borderId="0" xfId="70" applyFont="1" applyBorder="1" applyAlignment="1">
      <alignment horizontal="right"/>
    </xf>
    <xf numFmtId="2" fontId="9" fillId="0" borderId="0" xfId="70" applyNumberFormat="1" applyFont="1" applyAlignment="1">
      <alignment/>
    </xf>
    <xf numFmtId="2" fontId="6" fillId="0" borderId="0" xfId="70" applyNumberFormat="1" applyFont="1" applyAlignment="1">
      <alignment vertical="center"/>
    </xf>
    <xf numFmtId="2" fontId="6" fillId="0" borderId="0" xfId="70" applyNumberFormat="1" applyFont="1" applyBorder="1" applyAlignment="1">
      <alignment vertical="center"/>
    </xf>
    <xf numFmtId="9" fontId="6" fillId="0" borderId="0" xfId="70" applyFont="1" applyBorder="1" applyAlignment="1">
      <alignment vertical="center"/>
    </xf>
    <xf numFmtId="2" fontId="21" fillId="0" borderId="0" xfId="70" applyNumberFormat="1" applyFont="1" applyAlignment="1">
      <alignment horizontal="center"/>
    </xf>
    <xf numFmtId="2" fontId="21" fillId="0" borderId="0" xfId="70" applyNumberFormat="1" applyFont="1" applyAlignment="1">
      <alignment/>
    </xf>
    <xf numFmtId="2" fontId="21" fillId="0" borderId="0" xfId="7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1" fontId="9" fillId="0" borderId="0" xfId="61" applyNumberFormat="1" applyFont="1" applyBorder="1" applyAlignment="1">
      <alignment horizontal="center" vertical="center"/>
      <protection/>
    </xf>
    <xf numFmtId="9" fontId="21" fillId="0" borderId="0" xfId="70" applyFont="1" applyBorder="1" applyAlignment="1">
      <alignment/>
    </xf>
    <xf numFmtId="0" fontId="21" fillId="0" borderId="0" xfId="0" applyFont="1" applyBorder="1" applyAlignment="1">
      <alignment wrapText="1"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 horizontal="right"/>
    </xf>
    <xf numFmtId="1" fontId="7" fillId="0" borderId="10" xfId="0" applyNumberFormat="1" applyFont="1" applyBorder="1" applyAlignment="1">
      <alignment horizontal="right"/>
    </xf>
    <xf numFmtId="1" fontId="7" fillId="0" borderId="10" xfId="0" applyNumberFormat="1" applyFont="1" applyBorder="1" applyAlignment="1">
      <alignment/>
    </xf>
    <xf numFmtId="9" fontId="7" fillId="0" borderId="10" xfId="70" applyNumberFormat="1" applyFont="1" applyBorder="1" applyAlignment="1">
      <alignment horizontal="right"/>
    </xf>
    <xf numFmtId="9" fontId="21" fillId="0" borderId="0" xfId="70" applyFont="1" applyAlignment="1">
      <alignment horizontal="center"/>
    </xf>
    <xf numFmtId="1" fontId="7" fillId="0" borderId="0" xfId="0" applyNumberFormat="1" applyFont="1" applyBorder="1" applyAlignment="1">
      <alignment horizontal="right"/>
    </xf>
    <xf numFmtId="1" fontId="7" fillId="0" borderId="0" xfId="0" applyNumberFormat="1" applyFont="1" applyBorder="1" applyAlignment="1">
      <alignment/>
    </xf>
    <xf numFmtId="9" fontId="7" fillId="0" borderId="0" xfId="70" applyNumberFormat="1" applyFont="1" applyBorder="1" applyAlignment="1">
      <alignment horizontal="right"/>
    </xf>
    <xf numFmtId="2" fontId="21" fillId="33" borderId="0" xfId="70" applyNumberFormat="1" applyFont="1" applyFill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right"/>
    </xf>
    <xf numFmtId="0" fontId="5" fillId="34" borderId="10" xfId="0" applyFont="1" applyFill="1" applyBorder="1" applyAlignment="1">
      <alignment horizontal="left" vertical="center" wrapText="1"/>
    </xf>
    <xf numFmtId="1" fontId="5" fillId="0" borderId="0" xfId="0" applyNumberFormat="1" applyFont="1" applyBorder="1" applyAlignment="1">
      <alignment horizontal="right"/>
    </xf>
    <xf numFmtId="0" fontId="7" fillId="0" borderId="10" xfId="61" applyFont="1" applyFill="1" applyBorder="1" applyAlignment="1">
      <alignment horizontal="right" vertical="center"/>
      <protection/>
    </xf>
    <xf numFmtId="9" fontId="7" fillId="0" borderId="10" xfId="70" applyFont="1" applyBorder="1" applyAlignment="1">
      <alignment/>
    </xf>
    <xf numFmtId="9" fontId="9" fillId="0" borderId="0" xfId="70" applyFont="1" applyAlignment="1">
      <alignment horizontal="right"/>
    </xf>
    <xf numFmtId="1" fontId="7" fillId="0" borderId="10" xfId="0" applyNumberFormat="1" applyFont="1" applyFill="1" applyBorder="1" applyAlignment="1">
      <alignment/>
    </xf>
    <xf numFmtId="0" fontId="9" fillId="0" borderId="0" xfId="0" applyFont="1" applyBorder="1" applyAlignment="1">
      <alignment horizontal="center"/>
    </xf>
    <xf numFmtId="1" fontId="13" fillId="0" borderId="0" xfId="0" applyNumberFormat="1" applyFont="1" applyBorder="1" applyAlignment="1">
      <alignment/>
    </xf>
    <xf numFmtId="9" fontId="13" fillId="0" borderId="0" xfId="70" applyFont="1" applyBorder="1" applyAlignment="1">
      <alignment/>
    </xf>
    <xf numFmtId="0" fontId="13" fillId="0" borderId="0" xfId="0" applyFont="1" applyBorder="1" applyAlignment="1">
      <alignment/>
    </xf>
    <xf numFmtId="0" fontId="20" fillId="0" borderId="0" xfId="0" applyFont="1" applyFill="1" applyBorder="1" applyAlignment="1">
      <alignment horizontal="left" vertical="top" wrapText="1"/>
    </xf>
    <xf numFmtId="9" fontId="13" fillId="33" borderId="0" xfId="70" applyFont="1" applyFill="1" applyBorder="1" applyAlignment="1">
      <alignment/>
    </xf>
    <xf numFmtId="0" fontId="5" fillId="0" borderId="0" xfId="0" applyFont="1" applyAlignment="1">
      <alignment/>
    </xf>
    <xf numFmtId="9" fontId="6" fillId="0" borderId="0" xfId="70" applyFont="1" applyAlignment="1">
      <alignment/>
    </xf>
    <xf numFmtId="0" fontId="8" fillId="0" borderId="10" xfId="0" applyFont="1" applyBorder="1" applyAlignment="1">
      <alignment horizontal="right" vertical="center" wrapText="1"/>
    </xf>
    <xf numFmtId="0" fontId="22" fillId="0" borderId="0" xfId="0" applyFont="1" applyAlignment="1">
      <alignment/>
    </xf>
    <xf numFmtId="2" fontId="5" fillId="0" borderId="0" xfId="0" applyNumberFormat="1" applyFont="1" applyBorder="1" applyAlignment="1">
      <alignment horizontal="left" vertical="top"/>
    </xf>
    <xf numFmtId="2" fontId="6" fillId="0" borderId="0" xfId="0" applyNumberFormat="1" applyFont="1" applyBorder="1" applyAlignment="1">
      <alignment horizontal="center" vertical="top" wrapText="1"/>
    </xf>
    <xf numFmtId="9" fontId="6" fillId="0" borderId="0" xfId="70" applyFont="1" applyBorder="1" applyAlignment="1">
      <alignment horizontal="center" vertical="top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2" fontId="7" fillId="0" borderId="10" xfId="0" applyNumberFormat="1" applyFont="1" applyFill="1" applyBorder="1" applyAlignment="1">
      <alignment horizontal="right"/>
    </xf>
    <xf numFmtId="2" fontId="7" fillId="0" borderId="10" xfId="0" applyNumberFormat="1" applyFont="1" applyBorder="1" applyAlignment="1">
      <alignment horizontal="right"/>
    </xf>
    <xf numFmtId="9" fontId="7" fillId="0" borderId="10" xfId="70" applyFont="1" applyFill="1" applyBorder="1" applyAlignment="1">
      <alignment horizontal="right" wrapText="1"/>
    </xf>
    <xf numFmtId="0" fontId="8" fillId="0" borderId="10" xfId="0" applyFont="1" applyFill="1" applyBorder="1" applyAlignment="1" quotePrefix="1">
      <alignment horizontal="center"/>
    </xf>
    <xf numFmtId="2" fontId="7" fillId="0" borderId="10" xfId="67" applyNumberFormat="1" applyFont="1" applyFill="1" applyBorder="1" applyAlignment="1">
      <alignment horizontal="right"/>
      <protection/>
    </xf>
    <xf numFmtId="2" fontId="7" fillId="33" borderId="10" xfId="67" applyNumberFormat="1" applyFont="1" applyFill="1" applyBorder="1">
      <alignment/>
      <protection/>
    </xf>
    <xf numFmtId="0" fontId="8" fillId="0" borderId="10" xfId="0" applyFont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 quotePrefix="1">
      <alignment horizontal="center" vertical="center"/>
    </xf>
    <xf numFmtId="0" fontId="7" fillId="0" borderId="10" xfId="0" applyFont="1" applyBorder="1" applyAlignment="1">
      <alignment horizontal="center" vertical="center"/>
    </xf>
    <xf numFmtId="2" fontId="7" fillId="0" borderId="10" xfId="67" applyNumberFormat="1" applyFont="1" applyFill="1" applyBorder="1" applyAlignment="1">
      <alignment horizontal="center" vertical="center"/>
      <protection/>
    </xf>
    <xf numFmtId="2" fontId="7" fillId="0" borderId="10" xfId="0" applyNumberFormat="1" applyFont="1" applyBorder="1" applyAlignment="1">
      <alignment horizontal="center" vertical="top" wrapText="1"/>
    </xf>
    <xf numFmtId="9" fontId="7" fillId="33" borderId="10" xfId="70" applyFont="1" applyFill="1" applyBorder="1" applyAlignment="1">
      <alignment horizontal="center" vertical="top" wrapText="1"/>
    </xf>
    <xf numFmtId="9" fontId="8" fillId="0" borderId="0" xfId="70" applyFont="1" applyBorder="1" applyAlignment="1">
      <alignment horizontal="center" vertical="top" wrapText="1"/>
    </xf>
    <xf numFmtId="2" fontId="8" fillId="0" borderId="0" xfId="0" applyNumberFormat="1" applyFont="1" applyBorder="1" applyAlignment="1">
      <alignment horizontal="center" vertical="top" wrapText="1"/>
    </xf>
    <xf numFmtId="0" fontId="8" fillId="0" borderId="0" xfId="0" applyFont="1" applyAlignment="1">
      <alignment horizontal="right"/>
    </xf>
    <xf numFmtId="0" fontId="6" fillId="32" borderId="0" xfId="0" applyFont="1" applyFill="1" applyAlignment="1">
      <alignment/>
    </xf>
    <xf numFmtId="2" fontId="6" fillId="0" borderId="0" xfId="0" applyNumberFormat="1" applyFont="1" applyAlignment="1">
      <alignment horizontal="center"/>
    </xf>
    <xf numFmtId="2" fontId="5" fillId="34" borderId="10" xfId="0" applyNumberFormat="1" applyFont="1" applyFill="1" applyBorder="1" applyAlignment="1">
      <alignment horizontal="center" vertical="center" wrapText="1"/>
    </xf>
    <xf numFmtId="185" fontId="7" fillId="0" borderId="10" xfId="0" applyNumberFormat="1" applyFont="1" applyBorder="1" applyAlignment="1">
      <alignment/>
    </xf>
    <xf numFmtId="9" fontId="7" fillId="0" borderId="10" xfId="70" applyFont="1" applyBorder="1" applyAlignment="1">
      <alignment horizontal="center"/>
    </xf>
    <xf numFmtId="0" fontId="7" fillId="0" borderId="10" xfId="0" applyFont="1" applyBorder="1" applyAlignment="1">
      <alignment vertical="center"/>
    </xf>
    <xf numFmtId="2" fontId="7" fillId="33" borderId="10" xfId="0" applyNumberFormat="1" applyFont="1" applyFill="1" applyBorder="1" applyAlignment="1">
      <alignment/>
    </xf>
    <xf numFmtId="0" fontId="9" fillId="0" borderId="0" xfId="0" applyFont="1" applyAlignment="1" quotePrefix="1">
      <alignment/>
    </xf>
    <xf numFmtId="9" fontId="7" fillId="33" borderId="10" xfId="70" applyFont="1" applyFill="1" applyBorder="1" applyAlignment="1">
      <alignment horizontal="center"/>
    </xf>
    <xf numFmtId="9" fontId="7" fillId="33" borderId="10" xfId="70" applyFont="1" applyFill="1" applyBorder="1" applyAlignment="1">
      <alignment/>
    </xf>
    <xf numFmtId="2" fontId="13" fillId="33" borderId="0" xfId="0" applyNumberFormat="1" applyFont="1" applyFill="1" applyBorder="1" applyAlignment="1">
      <alignment/>
    </xf>
    <xf numFmtId="9" fontId="13" fillId="33" borderId="0" xfId="7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9" fillId="0" borderId="0" xfId="0" applyFont="1" applyAlignment="1">
      <alignment/>
    </xf>
    <xf numFmtId="0" fontId="7" fillId="0" borderId="10" xfId="0" applyFont="1" applyFill="1" applyBorder="1" applyAlignment="1">
      <alignment horizontal="left" vertical="top" wrapText="1"/>
    </xf>
    <xf numFmtId="2" fontId="7" fillId="0" borderId="10" xfId="67" applyNumberFormat="1" applyFont="1" applyBorder="1">
      <alignment/>
      <protection/>
    </xf>
    <xf numFmtId="2" fontId="13" fillId="0" borderId="0" xfId="67" applyNumberFormat="1" applyFont="1" applyBorder="1">
      <alignment/>
      <protection/>
    </xf>
    <xf numFmtId="2" fontId="20" fillId="0" borderId="0" xfId="0" applyNumberFormat="1" applyFont="1" applyAlignment="1">
      <alignment horizontal="center"/>
    </xf>
    <xf numFmtId="0" fontId="5" fillId="37" borderId="10" xfId="0" applyFont="1" applyFill="1" applyBorder="1" applyAlignment="1">
      <alignment horizontal="right" vertical="center" wrapText="1"/>
    </xf>
    <xf numFmtId="2" fontId="13" fillId="0" borderId="0" xfId="70" applyNumberFormat="1" applyFont="1" applyFill="1" applyBorder="1" applyAlignment="1">
      <alignment horizontal="center" vertical="center"/>
    </xf>
    <xf numFmtId="2" fontId="7" fillId="0" borderId="10" xfId="61" applyNumberFormat="1" applyFont="1" applyBorder="1" applyAlignment="1">
      <alignment horizontal="center"/>
      <protection/>
    </xf>
    <xf numFmtId="2" fontId="7" fillId="0" borderId="10" xfId="0" applyNumberFormat="1" applyFont="1" applyBorder="1" applyAlignment="1">
      <alignment horizontal="right" vertical="top" wrapText="1"/>
    </xf>
    <xf numFmtId="2" fontId="9" fillId="0" borderId="0" xfId="0" applyNumberFormat="1" applyFont="1" applyFill="1" applyAlignment="1">
      <alignment horizontal="center"/>
    </xf>
    <xf numFmtId="2" fontId="20" fillId="0" borderId="0" xfId="67" applyNumberFormat="1" applyFont="1" applyBorder="1">
      <alignment/>
      <protection/>
    </xf>
    <xf numFmtId="2" fontId="13" fillId="0" borderId="0" xfId="61" applyNumberFormat="1" applyFont="1" applyBorder="1" applyAlignment="1">
      <alignment horizontal="center"/>
      <protection/>
    </xf>
    <xf numFmtId="2" fontId="13" fillId="0" borderId="0" xfId="0" applyNumberFormat="1" applyFont="1" applyBorder="1" applyAlignment="1">
      <alignment/>
    </xf>
    <xf numFmtId="2" fontId="13" fillId="0" borderId="0" xfId="0" applyNumberFormat="1" applyFont="1" applyBorder="1" applyAlignment="1">
      <alignment horizontal="center" vertical="top" wrapText="1"/>
    </xf>
    <xf numFmtId="9" fontId="13" fillId="33" borderId="0" xfId="70" applyFont="1" applyFill="1" applyBorder="1" applyAlignment="1">
      <alignment horizontal="center" vertical="top" wrapText="1"/>
    </xf>
    <xf numFmtId="2" fontId="13" fillId="0" borderId="0" xfId="0" applyNumberFormat="1" applyFont="1" applyBorder="1" applyAlignment="1">
      <alignment horizontal="right" vertical="top" wrapText="1"/>
    </xf>
    <xf numFmtId="2" fontId="6" fillId="0" borderId="0" xfId="0" applyNumberFormat="1" applyFont="1" applyFill="1" applyAlignment="1">
      <alignment horizontal="center"/>
    </xf>
    <xf numFmtId="2" fontId="7" fillId="0" borderId="10" xfId="0" applyNumberFormat="1" applyFont="1" applyFill="1" applyBorder="1" applyAlignment="1">
      <alignment horizontal="right" wrapText="1"/>
    </xf>
    <xf numFmtId="2" fontId="13" fillId="0" borderId="0" xfId="67" applyNumberFormat="1" applyFont="1" applyBorder="1" applyAlignment="1">
      <alignment horizontal="center"/>
      <protection/>
    </xf>
    <xf numFmtId="2" fontId="13" fillId="0" borderId="0" xfId="67" applyNumberFormat="1" applyFont="1" applyBorder="1" applyAlignment="1">
      <alignment horizontal="right"/>
      <protection/>
    </xf>
    <xf numFmtId="9" fontId="7" fillId="33" borderId="10" xfId="70" applyFont="1" applyFill="1" applyBorder="1" applyAlignment="1" quotePrefix="1">
      <alignment horizontal="right"/>
    </xf>
    <xf numFmtId="2" fontId="9" fillId="0" borderId="0" xfId="0" applyNumberFormat="1" applyFont="1" applyFill="1" applyBorder="1" applyAlignment="1">
      <alignment horizontal="right"/>
    </xf>
    <xf numFmtId="2" fontId="9" fillId="0" borderId="0" xfId="0" applyNumberFormat="1" applyFont="1" applyFill="1" applyBorder="1" applyAlignment="1">
      <alignment/>
    </xf>
    <xf numFmtId="2" fontId="9" fillId="0" borderId="0" xfId="0" applyNumberFormat="1" applyFont="1" applyBorder="1" applyAlignment="1">
      <alignment/>
    </xf>
    <xf numFmtId="2" fontId="7" fillId="0" borderId="10" xfId="67" applyNumberFormat="1" applyFont="1" applyFill="1" applyBorder="1">
      <alignment/>
      <protection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 horizontal="left" vertical="top" wrapText="1"/>
    </xf>
    <xf numFmtId="2" fontId="7" fillId="0" borderId="0" xfId="67" applyNumberFormat="1" applyFont="1" applyBorder="1">
      <alignment/>
      <protection/>
    </xf>
    <xf numFmtId="2" fontId="7" fillId="0" borderId="0" xfId="0" applyNumberFormat="1" applyFont="1" applyBorder="1" applyAlignment="1">
      <alignment/>
    </xf>
    <xf numFmtId="9" fontId="7" fillId="0" borderId="0" xfId="70" applyFont="1" applyBorder="1" applyAlignment="1">
      <alignment/>
    </xf>
    <xf numFmtId="0" fontId="5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9" fontId="7" fillId="0" borderId="10" xfId="70" applyNumberFormat="1" applyFont="1" applyBorder="1" applyAlignment="1">
      <alignment/>
    </xf>
    <xf numFmtId="9" fontId="13" fillId="0" borderId="0" xfId="70" applyFont="1" applyAlignment="1">
      <alignment horizontal="right"/>
    </xf>
    <xf numFmtId="2" fontId="7" fillId="0" borderId="10" xfId="59" applyNumberFormat="1" applyFont="1" applyBorder="1" applyAlignment="1">
      <alignment horizontal="center" vertical="center"/>
      <protection/>
    </xf>
    <xf numFmtId="9" fontId="7" fillId="0" borderId="10" xfId="0" applyNumberFormat="1" applyFont="1" applyBorder="1" applyAlignment="1">
      <alignment horizontal="center"/>
    </xf>
    <xf numFmtId="2" fontId="7" fillId="33" borderId="10" xfId="67" applyNumberFormat="1" applyFont="1" applyFill="1" applyBorder="1" applyAlignment="1">
      <alignment horizontal="center"/>
      <protection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2" fontId="7" fillId="0" borderId="10" xfId="59" applyNumberFormat="1" applyFont="1" applyBorder="1">
      <alignment/>
      <protection/>
    </xf>
    <xf numFmtId="0" fontId="23" fillId="0" borderId="0" xfId="0" applyFont="1" applyBorder="1" applyAlignment="1">
      <alignment horizontal="right"/>
    </xf>
    <xf numFmtId="0" fontId="25" fillId="34" borderId="10" xfId="0" applyFont="1" applyFill="1" applyBorder="1" applyAlignment="1">
      <alignment horizontal="center" vertical="center"/>
    </xf>
    <xf numFmtId="0" fontId="25" fillId="34" borderId="10" xfId="0" applyFont="1" applyFill="1" applyBorder="1" applyAlignment="1">
      <alignment horizontal="right" vertical="center"/>
    </xf>
    <xf numFmtId="0" fontId="8" fillId="0" borderId="10" xfId="0" applyFont="1" applyBorder="1" applyAlignment="1">
      <alignment horizontal="center" vertical="top"/>
    </xf>
    <xf numFmtId="2" fontId="7" fillId="0" borderId="10" xfId="0" applyNumberFormat="1" applyFont="1" applyBorder="1" applyAlignment="1">
      <alignment horizontal="center" vertical="center"/>
    </xf>
    <xf numFmtId="9" fontId="7" fillId="0" borderId="10" xfId="70" applyFont="1" applyBorder="1" applyAlignment="1">
      <alignment horizontal="right" vertical="center"/>
    </xf>
    <xf numFmtId="2" fontId="7" fillId="0" borderId="16" xfId="0" applyNumberFormat="1" applyFont="1" applyBorder="1" applyAlignment="1">
      <alignment horizontal="center" vertical="center"/>
    </xf>
    <xf numFmtId="2" fontId="7" fillId="0" borderId="16" xfId="0" applyNumberFormat="1" applyFont="1" applyFill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2" fontId="7" fillId="0" borderId="15" xfId="0" applyNumberFormat="1" applyFont="1" applyFill="1" applyBorder="1" applyAlignment="1">
      <alignment horizontal="center" vertical="center"/>
    </xf>
    <xf numFmtId="9" fontId="7" fillId="33" borderId="10" xfId="70" applyFont="1" applyFill="1" applyBorder="1" applyAlignment="1">
      <alignment horizontal="right" vertical="center"/>
    </xf>
    <xf numFmtId="2" fontId="5" fillId="0" borderId="0" xfId="0" applyNumberFormat="1" applyFont="1" applyBorder="1" applyAlignment="1">
      <alignment horizontal="left" vertical="top" wrapText="1"/>
    </xf>
    <xf numFmtId="2" fontId="7" fillId="0" borderId="10" xfId="0" applyNumberFormat="1" applyFont="1" applyBorder="1" applyAlignment="1">
      <alignment horizontal="center"/>
    </xf>
    <xf numFmtId="2" fontId="7" fillId="32" borderId="10" xfId="0" applyNumberFormat="1" applyFont="1" applyFill="1" applyBorder="1" applyAlignment="1">
      <alignment horizontal="center" vertical="center"/>
    </xf>
    <xf numFmtId="2" fontId="7" fillId="0" borderId="0" xfId="0" applyNumberFormat="1" applyFont="1" applyBorder="1" applyAlignment="1">
      <alignment horizontal="right"/>
    </xf>
    <xf numFmtId="9" fontId="7" fillId="0" borderId="0" xfId="70" applyFont="1" applyBorder="1" applyAlignment="1">
      <alignment horizontal="center"/>
    </xf>
    <xf numFmtId="185" fontId="13" fillId="0" borderId="0" xfId="0" applyNumberFormat="1" applyFont="1" applyBorder="1" applyAlignment="1">
      <alignment/>
    </xf>
    <xf numFmtId="0" fontId="13" fillId="0" borderId="0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 vertical="center" wrapText="1"/>
    </xf>
    <xf numFmtId="0" fontId="9" fillId="0" borderId="0" xfId="0" applyFont="1" applyFill="1" applyAlignment="1">
      <alignment horizontal="right"/>
    </xf>
    <xf numFmtId="9" fontId="7" fillId="0" borderId="10" xfId="70" applyFont="1" applyBorder="1" applyAlignment="1" quotePrefix="1">
      <alignment horizontal="right"/>
    </xf>
    <xf numFmtId="0" fontId="26" fillId="0" borderId="10" xfId="0" applyFont="1" applyBorder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right"/>
    </xf>
    <xf numFmtId="0" fontId="8" fillId="0" borderId="10" xfId="0" applyFont="1" applyFill="1" applyBorder="1" applyAlignment="1">
      <alignment horizontal="right" vertical="center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 quotePrefix="1">
      <alignment horizontal="right"/>
    </xf>
    <xf numFmtId="0" fontId="8" fillId="0" borderId="16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/>
    </xf>
    <xf numFmtId="0" fontId="7" fillId="0" borderId="16" xfId="0" applyFont="1" applyFill="1" applyBorder="1" applyAlignment="1">
      <alignment horizontal="right" vertical="center"/>
    </xf>
    <xf numFmtId="0" fontId="7" fillId="0" borderId="16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right"/>
    </xf>
    <xf numFmtId="2" fontId="5" fillId="34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center"/>
    </xf>
    <xf numFmtId="9" fontId="7" fillId="0" borderId="10" xfId="70" applyFont="1" applyFill="1" applyBorder="1" applyAlignment="1">
      <alignment horizontal="right" vertical="center"/>
    </xf>
    <xf numFmtId="9" fontId="7" fillId="0" borderId="10" xfId="7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5" fillId="34" borderId="10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right"/>
    </xf>
    <xf numFmtId="2" fontId="13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right" vertical="center"/>
    </xf>
    <xf numFmtId="9" fontId="13" fillId="0" borderId="0" xfId="70" applyFont="1" applyFill="1" applyBorder="1" applyAlignment="1">
      <alignment vertical="center"/>
    </xf>
    <xf numFmtId="9" fontId="13" fillId="0" borderId="0" xfId="70" applyFont="1" applyFill="1" applyBorder="1" applyAlignment="1">
      <alignment horizontal="right" vertical="center"/>
    </xf>
    <xf numFmtId="0" fontId="19" fillId="0" borderId="0" xfId="0" applyFont="1" applyFill="1" applyAlignment="1">
      <alignment/>
    </xf>
    <xf numFmtId="2" fontId="6" fillId="0" borderId="0" xfId="0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center"/>
    </xf>
    <xf numFmtId="0" fontId="8" fillId="32" borderId="10" xfId="0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1" fontId="7" fillId="0" borderId="10" xfId="0" applyNumberFormat="1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20" fillId="0" borderId="0" xfId="0" applyFont="1" applyFill="1" applyAlignment="1">
      <alignment/>
    </xf>
    <xf numFmtId="2" fontId="20" fillId="0" borderId="0" xfId="0" applyNumberFormat="1" applyFont="1" applyFill="1" applyAlignment="1">
      <alignment/>
    </xf>
    <xf numFmtId="0" fontId="8" fillId="38" borderId="10" xfId="0" applyFont="1" applyFill="1" applyBorder="1" applyAlignment="1">
      <alignment horizontal="center"/>
    </xf>
    <xf numFmtId="1" fontId="9" fillId="0" borderId="0" xfId="0" applyNumberFormat="1" applyFont="1" applyFill="1" applyAlignment="1">
      <alignment/>
    </xf>
    <xf numFmtId="2" fontId="9" fillId="0" borderId="0" xfId="0" applyNumberFormat="1" applyFont="1" applyFill="1" applyAlignment="1">
      <alignment/>
    </xf>
    <xf numFmtId="0" fontId="13" fillId="0" borderId="0" xfId="0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horizontal="center"/>
    </xf>
    <xf numFmtId="0" fontId="7" fillId="32" borderId="10" xfId="0" applyFont="1" applyFill="1" applyBorder="1" applyAlignment="1">
      <alignment horizontal="right"/>
    </xf>
    <xf numFmtId="2" fontId="7" fillId="32" borderId="10" xfId="0" applyNumberFormat="1" applyFont="1" applyFill="1" applyBorder="1" applyAlignment="1">
      <alignment/>
    </xf>
    <xf numFmtId="9" fontId="7" fillId="32" borderId="10" xfId="70" applyFont="1" applyFill="1" applyBorder="1" applyAlignment="1">
      <alignment horizontal="right"/>
    </xf>
    <xf numFmtId="9" fontId="7" fillId="0" borderId="10" xfId="70" applyFont="1" applyFill="1" applyBorder="1" applyAlignment="1">
      <alignment horizontal="center"/>
    </xf>
    <xf numFmtId="9" fontId="9" fillId="0" borderId="0" xfId="70" applyFont="1" applyFill="1" applyBorder="1" applyAlignment="1">
      <alignment/>
    </xf>
    <xf numFmtId="2" fontId="9" fillId="0" borderId="0" xfId="0" applyNumberFormat="1" applyFont="1" applyFill="1" applyAlignment="1">
      <alignment horizontal="center" vertical="center"/>
    </xf>
    <xf numFmtId="2" fontId="9" fillId="0" borderId="0" xfId="0" applyNumberFormat="1" applyFont="1" applyFill="1" applyAlignment="1">
      <alignment vertical="center"/>
    </xf>
    <xf numFmtId="195" fontId="7" fillId="33" borderId="10" xfId="70" applyNumberFormat="1" applyFont="1" applyFill="1" applyBorder="1" applyAlignment="1">
      <alignment/>
    </xf>
    <xf numFmtId="195" fontId="7" fillId="32" borderId="10" xfId="70" applyNumberFormat="1" applyFont="1" applyFill="1" applyBorder="1" applyAlignment="1">
      <alignment horizontal="right"/>
    </xf>
    <xf numFmtId="2" fontId="18" fillId="0" borderId="0" xfId="0" applyNumberFormat="1" applyFont="1" applyFill="1" applyAlignment="1">
      <alignment horizontal="center"/>
    </xf>
    <xf numFmtId="0" fontId="28" fillId="0" borderId="17" xfId="0" applyFont="1" applyBorder="1" applyAlignment="1">
      <alignment vertical="center" readingOrder="1"/>
    </xf>
    <xf numFmtId="2" fontId="7" fillId="0" borderId="0" xfId="0" applyNumberFormat="1" applyFont="1" applyFill="1" applyBorder="1" applyAlignment="1">
      <alignment/>
    </xf>
    <xf numFmtId="9" fontId="7" fillId="33" borderId="0" xfId="70" applyFont="1" applyFill="1" applyBorder="1" applyAlignment="1">
      <alignment/>
    </xf>
    <xf numFmtId="9" fontId="7" fillId="33" borderId="0" xfId="70" applyFont="1" applyFill="1" applyBorder="1" applyAlignment="1">
      <alignment horizontal="right"/>
    </xf>
    <xf numFmtId="0" fontId="9" fillId="0" borderId="0" xfId="0" applyFont="1" applyFill="1" applyBorder="1" applyAlignment="1">
      <alignment vertical="center"/>
    </xf>
    <xf numFmtId="9" fontId="9" fillId="0" borderId="0" xfId="70" applyFont="1" applyFill="1" applyBorder="1" applyAlignment="1">
      <alignment horizontal="right"/>
    </xf>
    <xf numFmtId="2" fontId="24" fillId="32" borderId="10" xfId="59" applyNumberFormat="1" applyFont="1" applyFill="1" applyBorder="1" applyAlignment="1">
      <alignment horizontal="center"/>
      <protection/>
    </xf>
    <xf numFmtId="2" fontId="7" fillId="32" borderId="10" xfId="67" applyNumberFormat="1" applyFont="1" applyFill="1" applyBorder="1" applyAlignment="1">
      <alignment horizontal="center"/>
      <protection/>
    </xf>
    <xf numFmtId="4" fontId="7" fillId="0" borderId="10" xfId="42" applyNumberFormat="1" applyFont="1" applyFill="1" applyBorder="1" applyAlignment="1" quotePrefix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2" fontId="7" fillId="0" borderId="10" xfId="61" applyNumberFormat="1" applyFont="1" applyFill="1" applyBorder="1" applyAlignment="1">
      <alignment horizontal="center" vertical="center" wrapText="1"/>
      <protection/>
    </xf>
    <xf numFmtId="9" fontId="7" fillId="0" borderId="10" xfId="70" applyNumberFormat="1" applyFont="1" applyFill="1" applyBorder="1" applyAlignment="1">
      <alignment horizontal="right" vertical="center"/>
    </xf>
    <xf numFmtId="4" fontId="7" fillId="0" borderId="10" xfId="42" applyNumberFormat="1" applyFont="1" applyFill="1" applyBorder="1" applyAlignment="1">
      <alignment horizontal="center" vertical="center"/>
    </xf>
    <xf numFmtId="4" fontId="87" fillId="0" borderId="0" xfId="0" applyNumberFormat="1" applyFont="1" applyAlignment="1">
      <alignment/>
    </xf>
    <xf numFmtId="0" fontId="102" fillId="32" borderId="0" xfId="62" applyFont="1" applyFill="1" applyBorder="1" applyAlignment="1">
      <alignment horizontal="center"/>
      <protection/>
    </xf>
    <xf numFmtId="0" fontId="103" fillId="32" borderId="0" xfId="62" applyFont="1" applyFill="1" applyBorder="1" applyAlignment="1">
      <alignment horizontal="center" vertical="center"/>
      <protection/>
    </xf>
    <xf numFmtId="0" fontId="103" fillId="32" borderId="0" xfId="62" applyFont="1" applyFill="1" applyBorder="1" applyAlignment="1">
      <alignment horizontal="center"/>
      <protection/>
    </xf>
    <xf numFmtId="0" fontId="103" fillId="0" borderId="0" xfId="0" applyFont="1" applyFill="1" applyBorder="1" applyAlignment="1">
      <alignment horizontal="center" vertical="center" wrapText="1"/>
    </xf>
    <xf numFmtId="0" fontId="103" fillId="35" borderId="0" xfId="0" applyFont="1" applyFill="1" applyBorder="1" applyAlignment="1">
      <alignment horizontal="center" wrapText="1"/>
    </xf>
    <xf numFmtId="0" fontId="102" fillId="35" borderId="0" xfId="0" applyFont="1" applyFill="1" applyBorder="1" applyAlignment="1">
      <alignment horizontal="center"/>
    </xf>
    <xf numFmtId="0" fontId="103" fillId="32" borderId="0" xfId="62" applyFont="1" applyFill="1" applyBorder="1" applyAlignment="1">
      <alignment horizontal="center" vertical="top" wrapText="1"/>
      <protection/>
    </xf>
    <xf numFmtId="0" fontId="105" fillId="0" borderId="0" xfId="0" applyFont="1" applyFill="1" applyBorder="1" applyAlignment="1">
      <alignment horizontal="center"/>
    </xf>
    <xf numFmtId="0" fontId="103" fillId="32" borderId="0" xfId="0" applyFont="1" applyFill="1" applyBorder="1" applyAlignment="1">
      <alignment horizontal="center" vertical="center" wrapText="1"/>
    </xf>
    <xf numFmtId="0" fontId="102" fillId="32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25" fillId="34" borderId="13" xfId="0" applyFont="1" applyFill="1" applyBorder="1" applyAlignment="1">
      <alignment horizontal="center"/>
    </xf>
    <xf numFmtId="0" fontId="25" fillId="34" borderId="18" xfId="0" applyFont="1" applyFill="1" applyBorder="1" applyAlignment="1">
      <alignment horizontal="center"/>
    </xf>
    <xf numFmtId="0" fontId="25" fillId="34" borderId="19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0" fontId="5" fillId="0" borderId="20" xfId="0" applyFont="1" applyBorder="1" applyAlignment="1">
      <alignment horizontal="left"/>
    </xf>
    <xf numFmtId="0" fontId="5" fillId="34" borderId="13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right"/>
    </xf>
    <xf numFmtId="0" fontId="7" fillId="0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horizontal="left"/>
    </xf>
    <xf numFmtId="0" fontId="5" fillId="34" borderId="1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5" fillId="0" borderId="0" xfId="0" applyFont="1" applyFill="1" applyBorder="1" applyAlignment="1">
      <alignment/>
    </xf>
    <xf numFmtId="0" fontId="5" fillId="37" borderId="13" xfId="0" applyFont="1" applyFill="1" applyBorder="1" applyAlignment="1">
      <alignment horizontal="left" vertical="center" wrapText="1"/>
    </xf>
    <xf numFmtId="0" fontId="5" fillId="37" borderId="18" xfId="0" applyFont="1" applyFill="1" applyBorder="1" applyAlignment="1">
      <alignment horizontal="left" vertical="center" wrapText="1"/>
    </xf>
    <xf numFmtId="0" fontId="5" fillId="37" borderId="19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34" borderId="18" xfId="0" applyFont="1" applyFill="1" applyBorder="1" applyAlignment="1">
      <alignment horizontal="center"/>
    </xf>
    <xf numFmtId="0" fontId="19" fillId="39" borderId="10" xfId="0" applyFont="1" applyFill="1" applyBorder="1" applyAlignment="1">
      <alignment horizontal="center"/>
    </xf>
    <xf numFmtId="0" fontId="5" fillId="37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1" fontId="7" fillId="0" borderId="13" xfId="0" applyNumberFormat="1" applyFont="1" applyFill="1" applyBorder="1" applyAlignment="1">
      <alignment horizontal="center" vertical="center"/>
    </xf>
    <xf numFmtId="1" fontId="7" fillId="0" borderId="19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1" fontId="7" fillId="0" borderId="13" xfId="0" applyNumberFormat="1" applyFont="1" applyBorder="1" applyAlignment="1">
      <alignment horizontal="center" vertical="center"/>
    </xf>
    <xf numFmtId="1" fontId="7" fillId="0" borderId="19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8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horizontal="left" vertical="top" wrapText="1"/>
    </xf>
    <xf numFmtId="1" fontId="8" fillId="0" borderId="0" xfId="0" applyNumberFormat="1" applyFont="1" applyBorder="1" applyAlignment="1">
      <alignment horizontal="left" vertical="top" wrapText="1"/>
    </xf>
    <xf numFmtId="0" fontId="5" fillId="0" borderId="0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center" vertical="center" wrapText="1"/>
    </xf>
    <xf numFmtId="0" fontId="25" fillId="34" borderId="13" xfId="0" applyFont="1" applyFill="1" applyBorder="1" applyAlignment="1">
      <alignment horizontal="center" vertical="center"/>
    </xf>
    <xf numFmtId="0" fontId="25" fillId="34" borderId="18" xfId="0" applyFont="1" applyFill="1" applyBorder="1" applyAlignment="1">
      <alignment horizontal="center" vertical="center"/>
    </xf>
    <xf numFmtId="0" fontId="25" fillId="34" borderId="19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horizontal="center" vertical="top" wrapText="1"/>
    </xf>
    <xf numFmtId="0" fontId="13" fillId="0" borderId="17" xfId="0" applyFont="1" applyFill="1" applyBorder="1" applyAlignment="1">
      <alignment horizontal="left" wrapText="1"/>
    </xf>
    <xf numFmtId="2" fontId="87" fillId="0" borderId="0" xfId="0" applyNumberFormat="1" applyFont="1" applyFill="1" applyBorder="1" applyAlignment="1">
      <alignment horizontal="center"/>
    </xf>
    <xf numFmtId="2" fontId="7" fillId="0" borderId="10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top" wrapText="1"/>
    </xf>
    <xf numFmtId="0" fontId="12" fillId="0" borderId="0" xfId="0" applyFont="1" applyAlignment="1">
      <alignment horizontal="center"/>
    </xf>
    <xf numFmtId="0" fontId="5" fillId="0" borderId="21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0" xfId="0" applyFont="1" applyFill="1" applyAlignment="1">
      <alignment horizontal="left"/>
    </xf>
    <xf numFmtId="0" fontId="107" fillId="0" borderId="23" xfId="0" applyFont="1" applyBorder="1" applyAlignment="1">
      <alignment horizontal="center" wrapText="1"/>
    </xf>
    <xf numFmtId="0" fontId="107" fillId="0" borderId="24" xfId="0" applyFont="1" applyBorder="1" applyAlignment="1">
      <alignment horizontal="center" wrapText="1"/>
    </xf>
    <xf numFmtId="0" fontId="107" fillId="0" borderId="25" xfId="0" applyFont="1" applyBorder="1" applyAlignment="1">
      <alignment horizontal="center" wrapText="1"/>
    </xf>
    <xf numFmtId="0" fontId="14" fillId="4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9" fontId="7" fillId="0" borderId="10" xfId="70" applyFont="1" applyBorder="1" applyAlignment="1">
      <alignment horizontal="right" vertical="center"/>
    </xf>
    <xf numFmtId="0" fontId="9" fillId="0" borderId="0" xfId="0" applyFont="1" applyBorder="1" applyAlignment="1">
      <alignment/>
    </xf>
    <xf numFmtId="0" fontId="5" fillId="0" borderId="0" xfId="0" applyFont="1" applyFill="1" applyAlignment="1">
      <alignment horizontal="right"/>
    </xf>
    <xf numFmtId="2" fontId="5" fillId="0" borderId="0" xfId="0" applyNumberFormat="1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right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right" vertical="center" wrapText="1"/>
    </xf>
    <xf numFmtId="2" fontId="7" fillId="34" borderId="10" xfId="0" applyNumberFormat="1" applyFont="1" applyFill="1" applyBorder="1" applyAlignment="1">
      <alignment horizontal="center" vertical="center" wrapText="1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2 3" xfId="60"/>
    <cellStyle name="Normal 3" xfId="61"/>
    <cellStyle name="Normal 3 2" xfId="62"/>
    <cellStyle name="Normal 3 3" xfId="63"/>
    <cellStyle name="Normal 4" xfId="64"/>
    <cellStyle name="Normal 4 2" xfId="65"/>
    <cellStyle name="Normal 5" xfId="66"/>
    <cellStyle name="Normal_calculation -utt" xfId="67"/>
    <cellStyle name="Note" xfId="68"/>
    <cellStyle name="Output" xfId="69"/>
    <cellStyle name="Percent" xfId="70"/>
    <cellStyle name="Percent 2" xfId="71"/>
    <cellStyle name="Percent 2 2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167</xdr:row>
      <xdr:rowOff>0</xdr:rowOff>
    </xdr:from>
    <xdr:to>
      <xdr:col>6</xdr:col>
      <xdr:colOff>533400</xdr:colOff>
      <xdr:row>167</xdr:row>
      <xdr:rowOff>0</xdr:rowOff>
    </xdr:to>
    <xdr:sp>
      <xdr:nvSpPr>
        <xdr:cNvPr id="1" name="Text Box 13"/>
        <xdr:cNvSpPr txBox="1">
          <a:spLocks noChangeArrowheads="1"/>
        </xdr:cNvSpPr>
      </xdr:nvSpPr>
      <xdr:spPr>
        <a:xfrm>
          <a:off x="7753350" y="45967650"/>
          <a:ext cx="2114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Benchmark (85%)</a:t>
          </a:r>
        </a:p>
      </xdr:txBody>
    </xdr:sp>
    <xdr:clientData/>
  </xdr:twoCellAnchor>
  <xdr:twoCellAnchor>
    <xdr:from>
      <xdr:col>3</xdr:col>
      <xdr:colOff>0</xdr:colOff>
      <xdr:row>169</xdr:row>
      <xdr:rowOff>0</xdr:rowOff>
    </xdr:from>
    <xdr:to>
      <xdr:col>3</xdr:col>
      <xdr:colOff>333375</xdr:colOff>
      <xdr:row>169</xdr:row>
      <xdr:rowOff>0</xdr:rowOff>
    </xdr:to>
    <xdr:sp>
      <xdr:nvSpPr>
        <xdr:cNvPr id="2" name="Text Box 14"/>
        <xdr:cNvSpPr txBox="1">
          <a:spLocks noChangeArrowheads="1"/>
        </xdr:cNvSpPr>
      </xdr:nvSpPr>
      <xdr:spPr>
        <a:xfrm>
          <a:off x="4895850" y="46405800"/>
          <a:ext cx="333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100%</a:t>
          </a:r>
        </a:p>
      </xdr:txBody>
    </xdr:sp>
    <xdr:clientData/>
  </xdr:twoCellAnchor>
  <xdr:twoCellAnchor>
    <xdr:from>
      <xdr:col>5</xdr:col>
      <xdr:colOff>0</xdr:colOff>
      <xdr:row>169</xdr:row>
      <xdr:rowOff>0</xdr:rowOff>
    </xdr:from>
    <xdr:to>
      <xdr:col>5</xdr:col>
      <xdr:colOff>295275</xdr:colOff>
      <xdr:row>169</xdr:row>
      <xdr:rowOff>0</xdr:rowOff>
    </xdr:to>
    <xdr:sp>
      <xdr:nvSpPr>
        <xdr:cNvPr id="3" name="Text Box 15"/>
        <xdr:cNvSpPr txBox="1">
          <a:spLocks noChangeArrowheads="1"/>
        </xdr:cNvSpPr>
      </xdr:nvSpPr>
      <xdr:spPr>
        <a:xfrm>
          <a:off x="7686675" y="46405800"/>
          <a:ext cx="295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68%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U492"/>
  <sheetViews>
    <sheetView tabSelected="1" view="pageBreakPreview" zoomScale="82" zoomScaleSheetLayoutView="82" workbookViewId="0" topLeftCell="A423">
      <selection activeCell="C399" sqref="C399:D399"/>
    </sheetView>
  </sheetViews>
  <sheetFormatPr defaultColWidth="9.140625" defaultRowHeight="12.75"/>
  <cols>
    <col min="1" max="1" width="20.421875" style="4" customWidth="1"/>
    <col min="2" max="2" width="27.7109375" style="4" customWidth="1"/>
    <col min="3" max="3" width="25.28125" style="4" customWidth="1"/>
    <col min="4" max="4" width="21.57421875" style="4" customWidth="1"/>
    <col min="5" max="5" width="20.28125" style="4" customWidth="1"/>
    <col min="6" max="6" width="24.7109375" style="8" customWidth="1"/>
    <col min="7" max="7" width="18.57421875" style="2" customWidth="1"/>
    <col min="8" max="8" width="16.28125" style="3" customWidth="1"/>
    <col min="9" max="9" width="18.57421875" style="3" customWidth="1"/>
    <col min="10" max="10" width="21.8515625" style="3" customWidth="1"/>
    <col min="11" max="11" width="23.8515625" style="3" customWidth="1"/>
    <col min="12" max="12" width="33.421875" style="3" customWidth="1"/>
    <col min="13" max="13" width="27.140625" style="3" customWidth="1"/>
    <col min="14" max="15" width="18.7109375" style="3" customWidth="1"/>
    <col min="16" max="16" width="20.00390625" style="3" customWidth="1"/>
    <col min="17" max="17" width="23.00390625" style="4" customWidth="1"/>
    <col min="18" max="18" width="20.28125" style="4" bestFit="1" customWidth="1"/>
    <col min="19" max="19" width="19.7109375" style="4" bestFit="1" customWidth="1"/>
    <col min="20" max="20" width="21.140625" style="4" bestFit="1" customWidth="1"/>
    <col min="21" max="21" width="19.7109375" style="4" bestFit="1" customWidth="1"/>
    <col min="22" max="22" width="16.00390625" style="4" bestFit="1" customWidth="1"/>
    <col min="23" max="23" width="14.421875" style="4" bestFit="1" customWidth="1"/>
    <col min="24" max="24" width="18.8515625" style="4" bestFit="1" customWidth="1"/>
    <col min="25" max="25" width="16.7109375" style="4" bestFit="1" customWidth="1"/>
    <col min="26" max="26" width="9.140625" style="4" customWidth="1"/>
    <col min="27" max="27" width="12.8515625" style="4" bestFit="1" customWidth="1"/>
    <col min="28" max="16384" width="9.140625" style="4" customWidth="1"/>
  </cols>
  <sheetData>
    <row r="1" spans="1:8" ht="15">
      <c r="A1" s="350"/>
      <c r="B1" s="350"/>
      <c r="C1" s="350"/>
      <c r="D1" s="350"/>
      <c r="E1" s="350"/>
      <c r="F1" s="376"/>
      <c r="G1" s="377"/>
      <c r="H1" s="378"/>
    </row>
    <row r="2" spans="1:8" ht="15">
      <c r="A2" s="350"/>
      <c r="B2" s="350"/>
      <c r="C2" s="350"/>
      <c r="D2" s="350"/>
      <c r="E2" s="350"/>
      <c r="F2" s="376"/>
      <c r="G2" s="377"/>
      <c r="H2" s="378"/>
    </row>
    <row r="3" spans="1:20" ht="26.25">
      <c r="A3" s="736" t="s">
        <v>0</v>
      </c>
      <c r="B3" s="736"/>
      <c r="C3" s="736"/>
      <c r="D3" s="736"/>
      <c r="E3" s="736"/>
      <c r="F3" s="736"/>
      <c r="G3" s="736"/>
      <c r="H3" s="736"/>
      <c r="I3" s="280"/>
      <c r="J3" s="280"/>
      <c r="K3" s="280"/>
      <c r="L3" s="280"/>
      <c r="M3" s="280"/>
      <c r="N3" s="280"/>
      <c r="O3" s="280"/>
      <c r="P3" s="280"/>
      <c r="Q3" s="1"/>
      <c r="R3" s="1"/>
      <c r="S3" s="1"/>
      <c r="T3" s="1"/>
    </row>
    <row r="4" spans="1:20" ht="26.25">
      <c r="A4" s="736" t="s">
        <v>1</v>
      </c>
      <c r="B4" s="736"/>
      <c r="C4" s="736"/>
      <c r="D4" s="736"/>
      <c r="E4" s="736"/>
      <c r="F4" s="736"/>
      <c r="G4" s="736"/>
      <c r="H4" s="736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26.25">
      <c r="A5" s="736" t="s">
        <v>205</v>
      </c>
      <c r="B5" s="736"/>
      <c r="C5" s="736"/>
      <c r="D5" s="736"/>
      <c r="E5" s="736"/>
      <c r="F5" s="736"/>
      <c r="G5" s="736"/>
      <c r="H5" s="736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8" ht="15">
      <c r="A6" s="701"/>
      <c r="B6" s="701"/>
      <c r="C6" s="701"/>
      <c r="D6" s="701"/>
      <c r="E6" s="701"/>
      <c r="F6" s="701"/>
      <c r="G6" s="377"/>
      <c r="H6" s="378"/>
    </row>
    <row r="7" spans="1:20" ht="24.75" customHeight="1">
      <c r="A7" s="744" t="s">
        <v>177</v>
      </c>
      <c r="B7" s="744"/>
      <c r="C7" s="744"/>
      <c r="D7" s="744"/>
      <c r="E7" s="744"/>
      <c r="F7" s="744"/>
      <c r="G7" s="744"/>
      <c r="H7" s="744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8" ht="9.75" customHeight="1">
      <c r="A8" s="379" t="s">
        <v>46</v>
      </c>
      <c r="B8" s="379"/>
      <c r="C8" s="379"/>
      <c r="D8" s="379"/>
      <c r="E8" s="379"/>
      <c r="F8" s="380"/>
      <c r="G8" s="377"/>
      <c r="H8" s="378"/>
    </row>
    <row r="9" spans="1:20" ht="18.75">
      <c r="A9" s="745" t="s">
        <v>164</v>
      </c>
      <c r="B9" s="745"/>
      <c r="C9" s="745"/>
      <c r="D9" s="745"/>
      <c r="E9" s="745"/>
      <c r="F9" s="745"/>
      <c r="G9" s="745"/>
      <c r="H9" s="74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8" ht="11.25" customHeight="1">
      <c r="A10" s="350"/>
      <c r="B10" s="350"/>
      <c r="C10" s="350"/>
      <c r="D10" s="350"/>
      <c r="E10" s="350"/>
      <c r="F10" s="376"/>
      <c r="G10" s="377"/>
      <c r="H10" s="378"/>
    </row>
    <row r="11" spans="1:20" s="22" customFormat="1" ht="15" customHeight="1">
      <c r="A11" s="746" t="s">
        <v>206</v>
      </c>
      <c r="B11" s="746"/>
      <c r="C11" s="746"/>
      <c r="D11" s="746"/>
      <c r="E11" s="746"/>
      <c r="F11" s="746"/>
      <c r="G11" s="746"/>
      <c r="H11" s="746"/>
      <c r="I11" s="9"/>
      <c r="J11" s="9"/>
      <c r="K11" s="9"/>
      <c r="L11" s="9"/>
      <c r="M11" s="9"/>
      <c r="N11" s="9"/>
      <c r="O11" s="9"/>
      <c r="P11" s="9"/>
      <c r="Q11" s="10"/>
      <c r="R11" s="10"/>
      <c r="S11" s="10"/>
      <c r="T11" s="10"/>
    </row>
    <row r="12" spans="1:20" s="22" customFormat="1" ht="14.25" customHeight="1">
      <c r="A12" s="381"/>
      <c r="B12" s="381"/>
      <c r="C12" s="381"/>
      <c r="D12" s="381"/>
      <c r="E12" s="381"/>
      <c r="F12" s="382"/>
      <c r="G12" s="383"/>
      <c r="H12" s="384"/>
      <c r="I12" s="12"/>
      <c r="J12" s="12"/>
      <c r="K12" s="12"/>
      <c r="L12" s="12"/>
      <c r="M12" s="12"/>
      <c r="N12" s="12"/>
      <c r="O12" s="12"/>
      <c r="P12" s="12"/>
      <c r="Q12" s="11"/>
      <c r="R12" s="11"/>
      <c r="S12" s="11"/>
      <c r="T12" s="11"/>
    </row>
    <row r="13" spans="1:20" ht="16.5" customHeight="1">
      <c r="A13" s="688" t="s">
        <v>187</v>
      </c>
      <c r="B13" s="688"/>
      <c r="C13" s="688"/>
      <c r="D13" s="688"/>
      <c r="E13" s="385"/>
      <c r="F13" s="386"/>
      <c r="G13" s="387"/>
      <c r="H13" s="388"/>
      <c r="I13" s="14"/>
      <c r="J13" s="14"/>
      <c r="K13" s="14"/>
      <c r="L13" s="14"/>
      <c r="M13" s="14"/>
      <c r="N13" s="14"/>
      <c r="O13" s="14"/>
      <c r="P13" s="14"/>
      <c r="Q13" s="13"/>
      <c r="R13" s="13"/>
      <c r="S13" s="13"/>
      <c r="T13" s="13"/>
    </row>
    <row r="14" spans="1:20" ht="16.5" customHeight="1">
      <c r="A14" s="339"/>
      <c r="B14" s="339"/>
      <c r="C14" s="339"/>
      <c r="D14" s="339"/>
      <c r="E14" s="385"/>
      <c r="F14" s="386"/>
      <c r="G14" s="387"/>
      <c r="H14" s="388"/>
      <c r="I14" s="14"/>
      <c r="J14" s="14"/>
      <c r="K14" s="14"/>
      <c r="L14" s="14"/>
      <c r="M14" s="14"/>
      <c r="N14" s="14"/>
      <c r="O14" s="14"/>
      <c r="P14" s="14"/>
      <c r="Q14" s="13"/>
      <c r="R14" s="13"/>
      <c r="S14" s="13"/>
      <c r="T14" s="13"/>
    </row>
    <row r="15" spans="1:20" ht="25.5" customHeight="1">
      <c r="A15" s="389" t="s">
        <v>188</v>
      </c>
      <c r="B15" s="389"/>
      <c r="C15" s="389"/>
      <c r="D15" s="389"/>
      <c r="E15" s="381"/>
      <c r="F15" s="386"/>
      <c r="G15" s="387"/>
      <c r="H15" s="388"/>
      <c r="I15" s="14"/>
      <c r="J15" s="14"/>
      <c r="K15" s="14"/>
      <c r="L15" s="14"/>
      <c r="M15" s="14"/>
      <c r="N15" s="14"/>
      <c r="O15" s="14"/>
      <c r="P15" s="14"/>
      <c r="Q15" s="13"/>
      <c r="R15" s="13"/>
      <c r="S15" s="13"/>
      <c r="T15" s="13"/>
    </row>
    <row r="16" spans="1:20" ht="17.25">
      <c r="A16" s="389" t="s">
        <v>189</v>
      </c>
      <c r="B16" s="389"/>
      <c r="C16" s="389"/>
      <c r="D16" s="389"/>
      <c r="E16" s="381"/>
      <c r="F16" s="386"/>
      <c r="G16" s="387"/>
      <c r="H16" s="388"/>
      <c r="I16" s="14"/>
      <c r="J16" s="14"/>
      <c r="K16" s="14"/>
      <c r="L16" s="14"/>
      <c r="M16" s="14"/>
      <c r="N16" s="14"/>
      <c r="O16" s="14"/>
      <c r="P16" s="14"/>
      <c r="Q16" s="13"/>
      <c r="R16" s="13"/>
      <c r="S16" s="13"/>
      <c r="T16" s="13"/>
    </row>
    <row r="17" spans="1:20" ht="18.75" customHeight="1">
      <c r="A17" s="710" t="s">
        <v>83</v>
      </c>
      <c r="B17" s="711" t="s">
        <v>58</v>
      </c>
      <c r="C17" s="711"/>
      <c r="D17" s="711"/>
      <c r="E17" s="711"/>
      <c r="F17" s="386"/>
      <c r="G17" s="387"/>
      <c r="H17" s="388"/>
      <c r="I17" s="14"/>
      <c r="J17" s="14"/>
      <c r="K17" s="14"/>
      <c r="L17" s="14"/>
      <c r="M17" s="14"/>
      <c r="N17" s="14"/>
      <c r="O17" s="14"/>
      <c r="P17" s="14"/>
      <c r="Q17" s="13"/>
      <c r="R17" s="13"/>
      <c r="S17" s="13"/>
      <c r="T17" s="13"/>
    </row>
    <row r="18" spans="1:20" s="31" customFormat="1" ht="82.5" customHeight="1">
      <c r="A18" s="710"/>
      <c r="B18" s="390" t="s">
        <v>207</v>
      </c>
      <c r="C18" s="390" t="s">
        <v>208</v>
      </c>
      <c r="D18" s="390" t="s">
        <v>5</v>
      </c>
      <c r="E18" s="391" t="s">
        <v>59</v>
      </c>
      <c r="F18" s="392"/>
      <c r="G18" s="393"/>
      <c r="H18" s="393"/>
      <c r="I18" s="17"/>
      <c r="J18" s="17"/>
      <c r="K18" s="17"/>
      <c r="L18" s="17"/>
      <c r="M18" s="17"/>
      <c r="N18" s="17"/>
      <c r="O18" s="17"/>
      <c r="P18" s="17"/>
      <c r="Q18" s="18"/>
      <c r="R18" s="18"/>
      <c r="S18" s="18"/>
      <c r="T18" s="18"/>
    </row>
    <row r="19" spans="1:20" ht="16.5">
      <c r="A19" s="394" t="s">
        <v>27</v>
      </c>
      <c r="B19" s="395">
        <v>26231</v>
      </c>
      <c r="C19" s="395">
        <v>25875</v>
      </c>
      <c r="D19" s="395">
        <f>C19-B19</f>
        <v>-356</v>
      </c>
      <c r="E19" s="396">
        <f>D19/B19</f>
        <v>-0.01357172810796386</v>
      </c>
      <c r="F19" s="386"/>
      <c r="G19" s="397"/>
      <c r="H19" s="398"/>
      <c r="I19" s="14"/>
      <c r="J19" s="14"/>
      <c r="K19" s="14"/>
      <c r="L19" s="14"/>
      <c r="M19" s="14"/>
      <c r="N19" s="14"/>
      <c r="O19" s="14"/>
      <c r="P19" s="14"/>
      <c r="Q19" s="13"/>
      <c r="R19" s="13"/>
      <c r="S19" s="13"/>
      <c r="T19" s="13"/>
    </row>
    <row r="20" spans="1:20" ht="22.5" customHeight="1">
      <c r="A20" s="394" t="s">
        <v>84</v>
      </c>
      <c r="B20" s="395">
        <v>19235</v>
      </c>
      <c r="C20" s="395">
        <v>18715</v>
      </c>
      <c r="D20" s="395">
        <f>C20-B20</f>
        <v>-520</v>
      </c>
      <c r="E20" s="396">
        <f>D20/B20</f>
        <v>-0.02703405250844814</v>
      </c>
      <c r="F20" s="386"/>
      <c r="G20" s="397"/>
      <c r="H20" s="398"/>
      <c r="I20" s="14"/>
      <c r="J20" s="14"/>
      <c r="K20" s="14"/>
      <c r="L20" s="14"/>
      <c r="M20" s="14"/>
      <c r="N20" s="14"/>
      <c r="O20" s="14"/>
      <c r="P20" s="14"/>
      <c r="Q20" s="13"/>
      <c r="R20" s="13"/>
      <c r="S20" s="13"/>
      <c r="T20" s="13"/>
    </row>
    <row r="21" spans="1:8" ht="16.5">
      <c r="A21" s="394" t="s">
        <v>19</v>
      </c>
      <c r="B21" s="399">
        <f>SUM(B19,B20)</f>
        <v>45466</v>
      </c>
      <c r="C21" s="399">
        <f>SUM(C19,C20)</f>
        <v>44590</v>
      </c>
      <c r="D21" s="395">
        <f>C21-B21</f>
        <v>-876</v>
      </c>
      <c r="E21" s="396">
        <f>D21/B21</f>
        <v>-0.019267144679540757</v>
      </c>
      <c r="F21" s="376" t="s">
        <v>141</v>
      </c>
      <c r="G21" s="400"/>
      <c r="H21" s="401"/>
    </row>
    <row r="22" spans="1:8" ht="16.5">
      <c r="A22" s="402"/>
      <c r="B22" s="402"/>
      <c r="C22" s="402"/>
      <c r="D22" s="402"/>
      <c r="E22" s="22"/>
      <c r="G22" s="20"/>
      <c r="H22" s="21"/>
    </row>
    <row r="23" spans="1:8" ht="16.5">
      <c r="A23" s="402"/>
      <c r="B23" s="402"/>
      <c r="C23" s="402"/>
      <c r="D23" s="402"/>
      <c r="E23" s="22"/>
      <c r="G23" s="20"/>
      <c r="H23" s="21"/>
    </row>
    <row r="24" spans="1:16" ht="20.25" customHeight="1">
      <c r="A24" s="675" t="s">
        <v>209</v>
      </c>
      <c r="B24" s="675"/>
      <c r="C24" s="675"/>
      <c r="D24" s="675"/>
      <c r="G24" s="23"/>
      <c r="H24" s="24"/>
      <c r="I24" s="4"/>
      <c r="J24" s="4"/>
      <c r="K24" s="4"/>
      <c r="L24" s="4"/>
      <c r="M24" s="4"/>
      <c r="N24" s="4"/>
      <c r="O24" s="4"/>
      <c r="P24" s="4"/>
    </row>
    <row r="25" spans="1:16" ht="20.25" customHeight="1">
      <c r="A25" s="403"/>
      <c r="B25" s="403"/>
      <c r="C25" s="403"/>
      <c r="D25" s="403"/>
      <c r="G25" s="23"/>
      <c r="H25" s="24"/>
      <c r="I25" s="4"/>
      <c r="J25" s="4"/>
      <c r="K25" s="4"/>
      <c r="L25" s="4"/>
      <c r="M25" s="4"/>
      <c r="N25" s="4"/>
      <c r="O25" s="4"/>
      <c r="P25" s="4"/>
    </row>
    <row r="26" spans="1:16" ht="52.5" customHeight="1">
      <c r="A26" s="344" t="s">
        <v>124</v>
      </c>
      <c r="B26" s="344" t="s">
        <v>83</v>
      </c>
      <c r="C26" s="344" t="s">
        <v>210</v>
      </c>
      <c r="D26" s="404"/>
      <c r="G26" s="25"/>
      <c r="H26" s="4"/>
      <c r="I26" s="4"/>
      <c r="J26" s="4"/>
      <c r="K26" s="4"/>
      <c r="L26" s="4"/>
      <c r="M26" s="4"/>
      <c r="N26" s="4"/>
      <c r="O26" s="4"/>
      <c r="P26" s="4"/>
    </row>
    <row r="27" spans="1:16" ht="20.25" customHeight="1">
      <c r="A27" s="405">
        <v>1</v>
      </c>
      <c r="B27" s="375" t="s">
        <v>125</v>
      </c>
      <c r="C27" s="405">
        <v>210</v>
      </c>
      <c r="D27" s="350"/>
      <c r="G27" s="25"/>
      <c r="H27" s="4"/>
      <c r="I27" s="4"/>
      <c r="J27" s="4"/>
      <c r="K27" s="4"/>
      <c r="L27" s="4"/>
      <c r="M27" s="4"/>
      <c r="N27" s="4"/>
      <c r="O27" s="4"/>
      <c r="P27" s="4"/>
    </row>
    <row r="28" spans="1:16" ht="20.25" customHeight="1">
      <c r="A28" s="405">
        <v>2</v>
      </c>
      <c r="B28" s="375" t="s">
        <v>126</v>
      </c>
      <c r="C28" s="405">
        <v>220</v>
      </c>
      <c r="D28" s="350"/>
      <c r="G28" s="25"/>
      <c r="H28" s="4"/>
      <c r="I28" s="4"/>
      <c r="J28" s="4"/>
      <c r="K28" s="4"/>
      <c r="L28" s="4"/>
      <c r="M28" s="4"/>
      <c r="N28" s="4"/>
      <c r="O28" s="4"/>
      <c r="P28" s="4"/>
    </row>
    <row r="29" spans="1:5" ht="16.5">
      <c r="A29" s="402"/>
      <c r="B29" s="402"/>
      <c r="C29" s="402"/>
      <c r="D29" s="402"/>
      <c r="E29" s="402"/>
    </row>
    <row r="30" spans="1:5" ht="16.5">
      <c r="A30" s="402"/>
      <c r="B30" s="402"/>
      <c r="C30" s="402"/>
      <c r="D30" s="402"/>
      <c r="E30" s="402"/>
    </row>
    <row r="31" spans="1:6" ht="19.5" customHeight="1">
      <c r="A31" s="688" t="s">
        <v>190</v>
      </c>
      <c r="B31" s="688"/>
      <c r="C31" s="688"/>
      <c r="D31" s="712"/>
      <c r="E31" s="712"/>
      <c r="F31" s="27"/>
    </row>
    <row r="32" spans="1:6" ht="19.5" customHeight="1">
      <c r="A32" s="339"/>
      <c r="B32" s="339"/>
      <c r="C32" s="339"/>
      <c r="D32" s="406"/>
      <c r="E32" s="406"/>
      <c r="F32" s="27"/>
    </row>
    <row r="33" spans="1:6" ht="52.5" customHeight="1">
      <c r="A33" s="407" t="s">
        <v>65</v>
      </c>
      <c r="B33" s="344" t="s">
        <v>211</v>
      </c>
      <c r="C33" s="344" t="s">
        <v>212</v>
      </c>
      <c r="D33" s="344" t="s">
        <v>5</v>
      </c>
      <c r="E33" s="408" t="s">
        <v>59</v>
      </c>
      <c r="F33" s="27"/>
    </row>
    <row r="34" spans="1:5" ht="18" customHeight="1">
      <c r="A34" s="409" t="s">
        <v>27</v>
      </c>
      <c r="B34" s="410">
        <v>210</v>
      </c>
      <c r="C34" s="411">
        <v>203</v>
      </c>
      <c r="D34" s="412">
        <f>C34-B34</f>
        <v>-7</v>
      </c>
      <c r="E34" s="413">
        <f>D34/B34</f>
        <v>-0.03333333333333333</v>
      </c>
    </row>
    <row r="35" spans="1:5" ht="18" customHeight="1">
      <c r="A35" s="409" t="s">
        <v>84</v>
      </c>
      <c r="B35" s="410">
        <v>220</v>
      </c>
      <c r="C35" s="411">
        <v>203</v>
      </c>
      <c r="D35" s="412">
        <f>C35-B35</f>
        <v>-17</v>
      </c>
      <c r="E35" s="413">
        <f>D35/B35</f>
        <v>-0.07727272727272727</v>
      </c>
    </row>
    <row r="36" spans="1:5" ht="18" customHeight="1">
      <c r="A36" s="409" t="s">
        <v>82</v>
      </c>
      <c r="B36" s="410">
        <f>AVERAGE(B34:B35)</f>
        <v>215</v>
      </c>
      <c r="C36" s="410">
        <f>AVERAGE(C34:C35)</f>
        <v>203</v>
      </c>
      <c r="D36" s="412">
        <f>(D34+D35)/2</f>
        <v>-12</v>
      </c>
      <c r="E36" s="413">
        <f>D36/B36</f>
        <v>-0.05581395348837209</v>
      </c>
    </row>
    <row r="37" spans="1:5" ht="16.5">
      <c r="A37" s="414"/>
      <c r="B37" s="415"/>
      <c r="C37" s="415"/>
      <c r="D37" s="416"/>
      <c r="E37" s="417"/>
    </row>
    <row r="38" spans="1:5" ht="16.5">
      <c r="A38" s="414"/>
      <c r="B38" s="415"/>
      <c r="C38" s="415"/>
      <c r="D38" s="416"/>
      <c r="E38" s="417"/>
    </row>
    <row r="39" spans="1:5" ht="17.25">
      <c r="A39" s="688" t="s">
        <v>191</v>
      </c>
      <c r="B39" s="688"/>
      <c r="C39" s="688"/>
      <c r="D39" s="688"/>
      <c r="E39" s="418"/>
    </row>
    <row r="40" spans="1:5" ht="17.25">
      <c r="A40" s="339"/>
      <c r="B40" s="339"/>
      <c r="C40" s="339"/>
      <c r="D40" s="339"/>
      <c r="E40" s="418"/>
    </row>
    <row r="41" spans="1:5" ht="17.25">
      <c r="A41" s="688" t="s">
        <v>213</v>
      </c>
      <c r="B41" s="688"/>
      <c r="C41" s="688"/>
      <c r="D41" s="688"/>
      <c r="E41" s="418"/>
    </row>
    <row r="42" spans="1:5" ht="17.25">
      <c r="A42" s="339"/>
      <c r="B42" s="339"/>
      <c r="C42" s="339"/>
      <c r="D42" s="339"/>
      <c r="E42" s="418"/>
    </row>
    <row r="43" spans="1:20" s="31" customFormat="1" ht="84.75" customHeight="1">
      <c r="A43" s="344" t="s">
        <v>65</v>
      </c>
      <c r="B43" s="344" t="s">
        <v>61</v>
      </c>
      <c r="C43" s="344" t="s">
        <v>214</v>
      </c>
      <c r="D43" s="344" t="s">
        <v>62</v>
      </c>
      <c r="E43" s="408" t="s">
        <v>59</v>
      </c>
      <c r="F43" s="16"/>
      <c r="G43" s="17"/>
      <c r="H43" s="17"/>
      <c r="I43" s="17"/>
      <c r="J43" s="30"/>
      <c r="K43" s="30"/>
      <c r="L43" s="30"/>
      <c r="M43" s="30"/>
      <c r="N43" s="30"/>
      <c r="O43" s="30"/>
      <c r="P43" s="17"/>
      <c r="Q43" s="18"/>
      <c r="R43" s="18"/>
      <c r="S43" s="18"/>
      <c r="T43" s="18"/>
    </row>
    <row r="44" spans="1:20" s="31" customFormat="1" ht="15.75">
      <c r="A44" s="373" t="s">
        <v>27</v>
      </c>
      <c r="B44" s="346">
        <v>5508510</v>
      </c>
      <c r="C44" s="361">
        <v>5252625</v>
      </c>
      <c r="D44" s="346">
        <f>C44-B44</f>
        <v>-255885</v>
      </c>
      <c r="E44" s="419">
        <f>D44/B44</f>
        <v>-0.046452670504365065</v>
      </c>
      <c r="F44" s="16"/>
      <c r="H44" s="17"/>
      <c r="I44" s="17"/>
      <c r="J44" s="30"/>
      <c r="K44" s="30"/>
      <c r="L44" s="30"/>
      <c r="M44" s="30"/>
      <c r="N44" s="30"/>
      <c r="O44" s="30"/>
      <c r="P44" s="30"/>
      <c r="Q44" s="18"/>
      <c r="R44" s="18"/>
      <c r="S44" s="17"/>
      <c r="T44" s="18"/>
    </row>
    <row r="45" spans="1:20" s="31" customFormat="1" ht="15.75">
      <c r="A45" s="373" t="s">
        <v>84</v>
      </c>
      <c r="B45" s="346">
        <v>4231700</v>
      </c>
      <c r="C45" s="346">
        <v>3799145</v>
      </c>
      <c r="D45" s="346">
        <f>C45-B45</f>
        <v>-432555</v>
      </c>
      <c r="E45" s="419">
        <f>D45/B45</f>
        <v>-0.10221778481461351</v>
      </c>
      <c r="F45" s="16"/>
      <c r="G45" s="17"/>
      <c r="H45" s="17"/>
      <c r="I45" s="17"/>
      <c r="J45" s="17"/>
      <c r="K45" s="17"/>
      <c r="L45" s="17"/>
      <c r="M45" s="17"/>
      <c r="N45" s="17"/>
      <c r="O45" s="17"/>
      <c r="P45" s="32"/>
      <c r="Q45" s="18"/>
      <c r="R45" s="18"/>
      <c r="S45" s="17"/>
      <c r="T45" s="18"/>
    </row>
    <row r="46" spans="1:5" ht="16.5">
      <c r="A46" s="373" t="s">
        <v>19</v>
      </c>
      <c r="B46" s="420">
        <f>SUM(B44:B45)</f>
        <v>9740210</v>
      </c>
      <c r="C46" s="420">
        <f>SUM(C44:C45)</f>
        <v>9051770</v>
      </c>
      <c r="D46" s="346">
        <f>C46-B46</f>
        <v>-688440</v>
      </c>
      <c r="E46" s="419">
        <f>D46/B46</f>
        <v>-0.07068020094022613</v>
      </c>
    </row>
    <row r="47" spans="1:10" ht="16.5">
      <c r="A47" s="414"/>
      <c r="B47" s="415"/>
      <c r="C47" s="415"/>
      <c r="D47" s="416"/>
      <c r="E47" s="421"/>
      <c r="F47" s="376"/>
      <c r="G47" s="377"/>
      <c r="H47" s="378"/>
      <c r="I47" s="378"/>
      <c r="J47" s="378"/>
    </row>
    <row r="48" spans="1:10" ht="14.25" customHeight="1">
      <c r="A48" s="422"/>
      <c r="B48" s="423"/>
      <c r="C48" s="423"/>
      <c r="D48" s="416"/>
      <c r="E48" s="421"/>
      <c r="F48" s="376"/>
      <c r="G48" s="377"/>
      <c r="H48" s="378"/>
      <c r="I48" s="378"/>
      <c r="J48" s="378"/>
    </row>
    <row r="49" spans="1:16" ht="26.25" customHeight="1">
      <c r="A49" s="688" t="s">
        <v>215</v>
      </c>
      <c r="B49" s="688"/>
      <c r="C49" s="688"/>
      <c r="D49" s="688"/>
      <c r="E49" s="688"/>
      <c r="F49" s="688"/>
      <c r="G49" s="688"/>
      <c r="H49" s="688"/>
      <c r="I49" s="688"/>
      <c r="J49" s="688"/>
      <c r="K49" s="34"/>
      <c r="L49" s="34"/>
      <c r="M49" s="34"/>
      <c r="N49" s="34"/>
      <c r="O49" s="34"/>
      <c r="P49" s="4"/>
    </row>
    <row r="50" spans="1:16" ht="26.25" customHeight="1">
      <c r="A50" s="339"/>
      <c r="B50" s="339"/>
      <c r="C50" s="339"/>
      <c r="D50" s="339"/>
      <c r="E50" s="339"/>
      <c r="F50" s="424"/>
      <c r="G50" s="425"/>
      <c r="H50" s="339"/>
      <c r="I50" s="339"/>
      <c r="J50" s="339"/>
      <c r="K50" s="34"/>
      <c r="L50" s="34"/>
      <c r="M50" s="34"/>
      <c r="N50" s="34"/>
      <c r="O50" s="34"/>
      <c r="P50" s="4"/>
    </row>
    <row r="51" spans="1:16" ht="66.75" customHeight="1">
      <c r="A51" s="344" t="s">
        <v>65</v>
      </c>
      <c r="B51" s="344" t="s">
        <v>178</v>
      </c>
      <c r="C51" s="692" t="s">
        <v>214</v>
      </c>
      <c r="D51" s="692"/>
      <c r="E51" s="344" t="s">
        <v>93</v>
      </c>
      <c r="F51" s="426"/>
      <c r="G51" s="427"/>
      <c r="H51" s="404"/>
      <c r="I51" s="404"/>
      <c r="J51" s="404"/>
      <c r="K51" s="4"/>
      <c r="L51" s="4"/>
      <c r="M51" s="4"/>
      <c r="N51" s="4"/>
      <c r="O51" s="4"/>
      <c r="P51" s="4"/>
    </row>
    <row r="52" spans="1:16" ht="21" customHeight="1">
      <c r="A52" s="428" t="s">
        <v>94</v>
      </c>
      <c r="B52" s="395">
        <f>B19*C27</f>
        <v>5508510</v>
      </c>
      <c r="C52" s="713">
        <v>5324893</v>
      </c>
      <c r="D52" s="714"/>
      <c r="E52" s="396">
        <f>C52/B52</f>
        <v>0.9666666666666667</v>
      </c>
      <c r="F52" s="376"/>
      <c r="G52" s="429"/>
      <c r="H52" s="350"/>
      <c r="I52" s="350"/>
      <c r="J52" s="350"/>
      <c r="K52" s="4"/>
      <c r="L52" s="4"/>
      <c r="M52" s="4"/>
      <c r="N52" s="4"/>
      <c r="O52" s="4"/>
      <c r="P52" s="4"/>
    </row>
    <row r="53" spans="1:16" ht="21" customHeight="1">
      <c r="A53" s="428" t="s">
        <v>95</v>
      </c>
      <c r="B53" s="395">
        <f>B20*C28</f>
        <v>4231700</v>
      </c>
      <c r="C53" s="713">
        <v>3904705</v>
      </c>
      <c r="D53" s="714"/>
      <c r="E53" s="396">
        <f>C53/B53</f>
        <v>0.9227272727272727</v>
      </c>
      <c r="F53" s="376"/>
      <c r="G53" s="393"/>
      <c r="H53" s="350"/>
      <c r="I53" s="350"/>
      <c r="J53" s="350"/>
      <c r="K53" s="4"/>
      <c r="L53" s="4"/>
      <c r="M53" s="4"/>
      <c r="N53" s="4"/>
      <c r="O53" s="4"/>
      <c r="P53" s="4"/>
    </row>
    <row r="54" spans="1:16" ht="18" customHeight="1">
      <c r="A54" s="373" t="s">
        <v>60</v>
      </c>
      <c r="B54" s="395">
        <f>SUM(B52,B53)</f>
        <v>9740210</v>
      </c>
      <c r="C54" s="719">
        <f>SUM(C52,C53)</f>
        <v>9229598</v>
      </c>
      <c r="D54" s="720"/>
      <c r="E54" s="396">
        <f>C54/B54</f>
        <v>0.9475769002927041</v>
      </c>
      <c r="F54" s="376"/>
      <c r="G54" s="430"/>
      <c r="H54" s="431"/>
      <c r="I54" s="431"/>
      <c r="J54" s="350"/>
      <c r="K54" s="4"/>
      <c r="L54" s="4"/>
      <c r="M54" s="4"/>
      <c r="N54" s="4"/>
      <c r="O54" s="4"/>
      <c r="P54" s="4"/>
    </row>
    <row r="55" spans="1:20" s="31" customFormat="1" ht="15" customHeight="1">
      <c r="A55" s="37"/>
      <c r="B55" s="37"/>
      <c r="C55" s="37"/>
      <c r="D55" s="37"/>
      <c r="E55" s="29"/>
      <c r="F55" s="8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8"/>
      <c r="R55" s="18"/>
      <c r="S55" s="18"/>
      <c r="T55" s="18"/>
    </row>
    <row r="56" spans="1:16" s="6" customFormat="1" ht="15">
      <c r="A56" s="38"/>
      <c r="B56" s="39"/>
      <c r="C56" s="39"/>
      <c r="D56" s="40"/>
      <c r="E56" s="40"/>
      <c r="F56" s="8"/>
      <c r="G56" s="41"/>
      <c r="H56" s="42"/>
      <c r="I56" s="42"/>
      <c r="J56" s="42"/>
      <c r="K56" s="42"/>
      <c r="L56" s="42"/>
      <c r="M56" s="42"/>
      <c r="N56" s="42"/>
      <c r="O56" s="42"/>
      <c r="P56" s="42"/>
    </row>
    <row r="57" spans="1:16" s="6" customFormat="1" ht="15">
      <c r="A57" s="38"/>
      <c r="B57" s="39"/>
      <c r="C57" s="39"/>
      <c r="D57" s="40"/>
      <c r="E57" s="40"/>
      <c r="F57" s="8"/>
      <c r="G57" s="41"/>
      <c r="H57" s="42"/>
      <c r="I57" s="42"/>
      <c r="J57" s="42"/>
      <c r="K57" s="42"/>
      <c r="L57" s="42"/>
      <c r="M57" s="42"/>
      <c r="N57" s="42"/>
      <c r="O57" s="42"/>
      <c r="P57" s="42"/>
    </row>
    <row r="58" spans="1:16" s="6" customFormat="1" ht="15">
      <c r="A58" s="432"/>
      <c r="B58" s="433"/>
      <c r="C58" s="433"/>
      <c r="D58" s="434"/>
      <c r="E58" s="434"/>
      <c r="F58" s="376"/>
      <c r="G58" s="435"/>
      <c r="H58" s="42"/>
      <c r="I58" s="42"/>
      <c r="J58" s="42"/>
      <c r="K58" s="42"/>
      <c r="L58" s="42"/>
      <c r="M58" s="42"/>
      <c r="N58" s="42"/>
      <c r="O58" s="42"/>
      <c r="P58" s="42"/>
    </row>
    <row r="59" spans="1:20" ht="18" customHeight="1">
      <c r="A59" s="688" t="s">
        <v>179</v>
      </c>
      <c r="B59" s="688"/>
      <c r="C59" s="688"/>
      <c r="D59" s="436"/>
      <c r="E59" s="437"/>
      <c r="F59" s="426"/>
      <c r="G59" s="438"/>
      <c r="H59" s="43"/>
      <c r="I59" s="43"/>
      <c r="J59" s="43"/>
      <c r="K59" s="43"/>
      <c r="L59" s="43"/>
      <c r="M59" s="43"/>
      <c r="N59" s="43"/>
      <c r="O59" s="43"/>
      <c r="P59" s="43"/>
      <c r="Q59" s="36"/>
      <c r="R59" s="36"/>
      <c r="S59" s="36"/>
      <c r="T59" s="36"/>
    </row>
    <row r="60" spans="1:20" ht="18" customHeight="1">
      <c r="A60" s="688" t="s">
        <v>293</v>
      </c>
      <c r="B60" s="688"/>
      <c r="C60" s="688"/>
      <c r="D60" s="688"/>
      <c r="E60" s="688"/>
      <c r="F60" s="688"/>
      <c r="G60" s="688"/>
      <c r="H60" s="34"/>
      <c r="I60" s="34"/>
      <c r="J60" s="34"/>
      <c r="K60" s="34"/>
      <c r="L60" s="34"/>
      <c r="M60" s="34"/>
      <c r="N60" s="34"/>
      <c r="O60" s="34"/>
      <c r="P60" s="44"/>
      <c r="Q60" s="34"/>
      <c r="R60" s="34"/>
      <c r="S60" s="34"/>
      <c r="T60" s="34"/>
    </row>
    <row r="61" spans="1:20" ht="18" customHeight="1">
      <c r="A61" s="339"/>
      <c r="B61" s="339"/>
      <c r="C61" s="339"/>
      <c r="D61" s="339"/>
      <c r="E61" s="339"/>
      <c r="F61" s="424"/>
      <c r="G61" s="425"/>
      <c r="H61" s="34"/>
      <c r="I61" s="34"/>
      <c r="J61" s="34"/>
      <c r="K61" s="34"/>
      <c r="L61" s="34"/>
      <c r="M61" s="34"/>
      <c r="N61" s="34"/>
      <c r="O61" s="34"/>
      <c r="P61" s="44"/>
      <c r="Q61" s="34"/>
      <c r="R61" s="34"/>
      <c r="S61" s="34"/>
      <c r="T61" s="34"/>
    </row>
    <row r="62" spans="1:20" s="202" customFormat="1" ht="43.5" customHeight="1">
      <c r="A62" s="344" t="s">
        <v>2</v>
      </c>
      <c r="B62" s="344" t="s">
        <v>66</v>
      </c>
      <c r="C62" s="344" t="s">
        <v>180</v>
      </c>
      <c r="D62" s="344" t="s">
        <v>97</v>
      </c>
      <c r="E62" s="439" t="s">
        <v>67</v>
      </c>
      <c r="F62" s="440" t="s">
        <v>68</v>
      </c>
      <c r="G62" s="441"/>
      <c r="H62" s="45"/>
      <c r="I62" s="45"/>
      <c r="J62" s="45"/>
      <c r="K62" s="45"/>
      <c r="L62" s="45"/>
      <c r="M62" s="45"/>
      <c r="N62" s="45"/>
      <c r="O62" s="45"/>
      <c r="P62" s="45"/>
      <c r="Q62" s="46"/>
      <c r="R62" s="46"/>
      <c r="S62" s="46"/>
      <c r="T62" s="46"/>
    </row>
    <row r="63" spans="1:20" ht="16.5" customHeight="1">
      <c r="A63" s="442">
        <v>1</v>
      </c>
      <c r="B63" s="375" t="s">
        <v>170</v>
      </c>
      <c r="C63" s="443">
        <v>153</v>
      </c>
      <c r="D63" s="375">
        <v>153</v>
      </c>
      <c r="E63" s="443">
        <f>C63-D63</f>
        <v>0</v>
      </c>
      <c r="F63" s="444">
        <f>E63/C63</f>
        <v>0</v>
      </c>
      <c r="G63" s="445"/>
      <c r="H63" s="43"/>
      <c r="I63" s="43"/>
      <c r="J63" s="43"/>
      <c r="K63" s="43"/>
      <c r="L63" s="43"/>
      <c r="M63" s="43"/>
      <c r="N63" s="43"/>
      <c r="O63" s="43"/>
      <c r="P63" s="43"/>
      <c r="Q63" s="36"/>
      <c r="R63" s="36"/>
      <c r="S63" s="36"/>
      <c r="T63" s="36"/>
    </row>
    <row r="64" spans="1:20" ht="18.75" customHeight="1">
      <c r="A64" s="442">
        <v>2</v>
      </c>
      <c r="B64" s="375" t="s">
        <v>171</v>
      </c>
      <c r="C64" s="443">
        <v>61</v>
      </c>
      <c r="D64" s="375">
        <v>61</v>
      </c>
      <c r="E64" s="443">
        <f>C64-D64</f>
        <v>0</v>
      </c>
      <c r="F64" s="444">
        <f>E64/C64</f>
        <v>0</v>
      </c>
      <c r="G64" s="445"/>
      <c r="H64" s="43"/>
      <c r="I64" s="43"/>
      <c r="J64" s="43"/>
      <c r="K64" s="43"/>
      <c r="L64" s="43"/>
      <c r="M64" s="43"/>
      <c r="N64" s="43"/>
      <c r="O64" s="43"/>
      <c r="P64" s="43"/>
      <c r="Q64" s="36"/>
      <c r="R64" s="36"/>
      <c r="S64" s="36"/>
      <c r="T64" s="36"/>
    </row>
    <row r="65" spans="1:20" ht="15.75" customHeight="1">
      <c r="A65" s="442">
        <v>3</v>
      </c>
      <c r="B65" s="375" t="s">
        <v>172</v>
      </c>
      <c r="C65" s="443">
        <v>8</v>
      </c>
      <c r="D65" s="375">
        <v>8</v>
      </c>
      <c r="E65" s="443">
        <f>C65-D65</f>
        <v>0</v>
      </c>
      <c r="F65" s="444">
        <f>E65/C65</f>
        <v>0</v>
      </c>
      <c r="G65" s="445"/>
      <c r="H65" s="43"/>
      <c r="I65" s="43"/>
      <c r="J65" s="43"/>
      <c r="K65" s="43"/>
      <c r="L65" s="43"/>
      <c r="M65" s="43"/>
      <c r="N65" s="43"/>
      <c r="O65" s="43"/>
      <c r="P65" s="43"/>
      <c r="Q65" s="36"/>
      <c r="R65" s="36"/>
      <c r="S65" s="36"/>
      <c r="T65" s="36"/>
    </row>
    <row r="66" spans="1:20" ht="17.25" customHeight="1">
      <c r="A66" s="442">
        <v>4</v>
      </c>
      <c r="B66" s="375" t="s">
        <v>173</v>
      </c>
      <c r="C66" s="443">
        <v>15</v>
      </c>
      <c r="D66" s="375">
        <v>15</v>
      </c>
      <c r="E66" s="443">
        <f>C66-D66</f>
        <v>0</v>
      </c>
      <c r="F66" s="444">
        <f>E66/C66</f>
        <v>0</v>
      </c>
      <c r="G66" s="445"/>
      <c r="H66" s="43"/>
      <c r="I66" s="43"/>
      <c r="J66" s="43"/>
      <c r="K66" s="43"/>
      <c r="L66" s="43"/>
      <c r="M66" s="43"/>
      <c r="N66" s="43"/>
      <c r="O66" s="43"/>
      <c r="P66" s="43"/>
      <c r="Q66" s="36"/>
      <c r="R66" s="36"/>
      <c r="S66" s="36"/>
      <c r="T66" s="36"/>
    </row>
    <row r="67" spans="1:20" ht="22.5" customHeight="1">
      <c r="A67" s="373"/>
      <c r="B67" s="446" t="s">
        <v>19</v>
      </c>
      <c r="C67" s="443">
        <f>SUM(C63:C66)</f>
        <v>237</v>
      </c>
      <c r="D67" s="443">
        <f>SUM(D63:D66)</f>
        <v>237</v>
      </c>
      <c r="E67" s="443">
        <f>C67-D67</f>
        <v>0</v>
      </c>
      <c r="F67" s="444">
        <f>E67/C67</f>
        <v>0</v>
      </c>
      <c r="G67" s="445"/>
      <c r="H67" s="43"/>
      <c r="I67" s="43"/>
      <c r="J67" s="43"/>
      <c r="K67" s="43"/>
      <c r="L67" s="43"/>
      <c r="M67" s="43"/>
      <c r="N67" s="43"/>
      <c r="O67" s="43"/>
      <c r="P67" s="43"/>
      <c r="Q67" s="36"/>
      <c r="R67" s="36"/>
      <c r="S67" s="36"/>
      <c r="T67" s="36"/>
    </row>
    <row r="68" spans="1:20" ht="22.5" customHeight="1">
      <c r="A68" s="414"/>
      <c r="B68" s="447"/>
      <c r="C68" s="448"/>
      <c r="D68" s="448"/>
      <c r="E68" s="448"/>
      <c r="F68" s="449"/>
      <c r="G68" s="445"/>
      <c r="H68" s="43"/>
      <c r="I68" s="43"/>
      <c r="J68" s="43"/>
      <c r="K68" s="43"/>
      <c r="L68" s="43"/>
      <c r="M68" s="43"/>
      <c r="N68" s="43"/>
      <c r="O68" s="43"/>
      <c r="P68" s="43"/>
      <c r="Q68" s="36"/>
      <c r="R68" s="36"/>
      <c r="S68" s="36"/>
      <c r="T68" s="36"/>
    </row>
    <row r="69" spans="1:20" ht="12.75" customHeight="1">
      <c r="A69" s="432"/>
      <c r="B69" s="450"/>
      <c r="C69" s="451"/>
      <c r="D69" s="451"/>
      <c r="E69" s="452"/>
      <c r="F69" s="453"/>
      <c r="G69" s="445"/>
      <c r="H69" s="454"/>
      <c r="I69" s="454"/>
      <c r="J69" s="454"/>
      <c r="K69" s="454"/>
      <c r="L69" s="454"/>
      <c r="M69" s="454"/>
      <c r="N69" s="454"/>
      <c r="O69" s="454"/>
      <c r="P69" s="454"/>
      <c r="Q69" s="431"/>
      <c r="R69" s="431"/>
      <c r="S69" s="431"/>
      <c r="T69" s="431"/>
    </row>
    <row r="70" spans="1:20" ht="21.75" customHeight="1">
      <c r="A70" s="688" t="s">
        <v>216</v>
      </c>
      <c r="B70" s="688"/>
      <c r="C70" s="688"/>
      <c r="D70" s="688"/>
      <c r="E70" s="688"/>
      <c r="F70" s="688"/>
      <c r="G70" s="688"/>
      <c r="H70" s="688"/>
      <c r="I70" s="688"/>
      <c r="J70" s="688"/>
      <c r="K70" s="688"/>
      <c r="L70" s="688"/>
      <c r="M70" s="688"/>
      <c r="N70" s="688"/>
      <c r="O70" s="688"/>
      <c r="P70" s="688"/>
      <c r="Q70" s="688"/>
      <c r="R70" s="688"/>
      <c r="S70" s="688"/>
      <c r="T70" s="688"/>
    </row>
    <row r="71" spans="1:20" ht="21.75" customHeight="1">
      <c r="A71" s="339"/>
      <c r="B71" s="339"/>
      <c r="C71" s="339"/>
      <c r="D71" s="339"/>
      <c r="E71" s="339"/>
      <c r="F71" s="424"/>
      <c r="G71" s="425"/>
      <c r="H71" s="339"/>
      <c r="I71" s="339"/>
      <c r="J71" s="339"/>
      <c r="K71" s="339"/>
      <c r="L71" s="339"/>
      <c r="M71" s="339"/>
      <c r="N71" s="339"/>
      <c r="O71" s="339"/>
      <c r="P71" s="339"/>
      <c r="Q71" s="339"/>
      <c r="R71" s="339"/>
      <c r="S71" s="339"/>
      <c r="T71" s="339"/>
    </row>
    <row r="72" spans="1:27" s="202" customFormat="1" ht="45.75" customHeight="1">
      <c r="A72" s="344" t="s">
        <v>2</v>
      </c>
      <c r="B72" s="344" t="s">
        <v>66</v>
      </c>
      <c r="C72" s="344" t="s">
        <v>180</v>
      </c>
      <c r="D72" s="344" t="s">
        <v>97</v>
      </c>
      <c r="E72" s="439" t="s">
        <v>67</v>
      </c>
      <c r="F72" s="440" t="s">
        <v>68</v>
      </c>
      <c r="G72" s="441"/>
      <c r="H72" s="455"/>
      <c r="I72" s="455"/>
      <c r="J72" s="455"/>
      <c r="K72" s="455"/>
      <c r="L72" s="455"/>
      <c r="M72" s="455"/>
      <c r="N72" s="455"/>
      <c r="O72" s="456"/>
      <c r="P72" s="456"/>
      <c r="Q72" s="457"/>
      <c r="R72" s="457"/>
      <c r="S72" s="457"/>
      <c r="T72" s="457"/>
      <c r="U72" s="97"/>
      <c r="V72" s="97"/>
      <c r="W72" s="97"/>
      <c r="X72" s="282"/>
      <c r="Y72" s="97"/>
      <c r="Z72" s="97"/>
      <c r="AA72" s="97"/>
    </row>
    <row r="73" spans="1:27" ht="18" customHeight="1">
      <c r="A73" s="442">
        <v>1</v>
      </c>
      <c r="B73" s="375" t="s">
        <v>170</v>
      </c>
      <c r="C73" s="443">
        <v>134</v>
      </c>
      <c r="D73" s="443">
        <v>132</v>
      </c>
      <c r="E73" s="375">
        <f>C73-D73</f>
        <v>2</v>
      </c>
      <c r="F73" s="444">
        <f>E73/C73</f>
        <v>0.014925373134328358</v>
      </c>
      <c r="G73" s="458"/>
      <c r="H73" s="459"/>
      <c r="I73" s="459"/>
      <c r="J73" s="459"/>
      <c r="K73" s="459"/>
      <c r="L73" s="459"/>
      <c r="M73" s="459"/>
      <c r="N73" s="459"/>
      <c r="O73" s="460"/>
      <c r="P73" s="461"/>
      <c r="Q73" s="415"/>
      <c r="R73" s="415"/>
      <c r="S73" s="462"/>
      <c r="T73" s="415"/>
      <c r="U73" s="160"/>
      <c r="V73" s="160"/>
      <c r="W73" s="160"/>
      <c r="X73" s="39"/>
      <c r="Y73" s="283"/>
      <c r="Z73" s="39"/>
      <c r="AA73" s="39"/>
    </row>
    <row r="74" spans="1:27" ht="18" customHeight="1">
      <c r="A74" s="442">
        <v>2</v>
      </c>
      <c r="B74" s="375" t="s">
        <v>171</v>
      </c>
      <c r="C74" s="443">
        <v>44</v>
      </c>
      <c r="D74" s="443">
        <v>44</v>
      </c>
      <c r="E74" s="375">
        <f>C74-D74</f>
        <v>0</v>
      </c>
      <c r="F74" s="444">
        <f>E74/C74</f>
        <v>0</v>
      </c>
      <c r="G74" s="458"/>
      <c r="H74" s="459"/>
      <c r="I74" s="459"/>
      <c r="J74" s="459"/>
      <c r="K74" s="459"/>
      <c r="L74" s="459"/>
      <c r="M74" s="459"/>
      <c r="N74" s="459"/>
      <c r="O74" s="460"/>
      <c r="P74" s="461"/>
      <c r="Q74" s="415"/>
      <c r="R74" s="415"/>
      <c r="S74" s="462"/>
      <c r="T74" s="415"/>
      <c r="U74" s="160"/>
      <c r="V74" s="160"/>
      <c r="W74" s="160"/>
      <c r="X74" s="39"/>
      <c r="Y74" s="283"/>
      <c r="Z74" s="39"/>
      <c r="AA74" s="39"/>
    </row>
    <row r="75" spans="1:27" ht="18" customHeight="1">
      <c r="A75" s="442">
        <v>3</v>
      </c>
      <c r="B75" s="375" t="s">
        <v>172</v>
      </c>
      <c r="C75" s="443">
        <v>7</v>
      </c>
      <c r="D75" s="443">
        <v>7</v>
      </c>
      <c r="E75" s="375">
        <f>C75-D75</f>
        <v>0</v>
      </c>
      <c r="F75" s="444">
        <f>E75/C75</f>
        <v>0</v>
      </c>
      <c r="G75" s="458"/>
      <c r="H75" s="459"/>
      <c r="I75" s="459"/>
      <c r="J75" s="459"/>
      <c r="K75" s="459"/>
      <c r="L75" s="459"/>
      <c r="M75" s="459"/>
      <c r="N75" s="459"/>
      <c r="O75" s="460"/>
      <c r="P75" s="461"/>
      <c r="Q75" s="415"/>
      <c r="R75" s="415"/>
      <c r="S75" s="462"/>
      <c r="T75" s="415"/>
      <c r="U75" s="160"/>
      <c r="V75" s="160"/>
      <c r="W75" s="160"/>
      <c r="X75" s="39"/>
      <c r="Y75" s="283"/>
      <c r="Z75" s="39"/>
      <c r="AA75" s="39"/>
    </row>
    <row r="76" spans="1:27" ht="17.25" customHeight="1">
      <c r="A76" s="442">
        <v>4</v>
      </c>
      <c r="B76" s="375" t="s">
        <v>173</v>
      </c>
      <c r="C76" s="443">
        <v>9</v>
      </c>
      <c r="D76" s="443">
        <v>9</v>
      </c>
      <c r="E76" s="375">
        <f>C76-D76</f>
        <v>0</v>
      </c>
      <c r="F76" s="444">
        <f>E76/C76</f>
        <v>0</v>
      </c>
      <c r="G76" s="458"/>
      <c r="H76" s="459"/>
      <c r="I76" s="459"/>
      <c r="J76" s="459"/>
      <c r="K76" s="459"/>
      <c r="L76" s="459"/>
      <c r="M76" s="459"/>
      <c r="N76" s="459"/>
      <c r="O76" s="460"/>
      <c r="P76" s="461"/>
      <c r="Q76" s="415"/>
      <c r="R76" s="415"/>
      <c r="S76" s="462"/>
      <c r="T76" s="415"/>
      <c r="U76" s="160"/>
      <c r="V76" s="160"/>
      <c r="W76" s="160"/>
      <c r="X76" s="39"/>
      <c r="Y76" s="283"/>
      <c r="Z76" s="39"/>
      <c r="AA76" s="39"/>
    </row>
    <row r="77" spans="1:27" ht="18" customHeight="1">
      <c r="A77" s="373"/>
      <c r="B77" s="446" t="s">
        <v>19</v>
      </c>
      <c r="C77" s="443">
        <f>SUM(C73:C76)</f>
        <v>194</v>
      </c>
      <c r="D77" s="443">
        <f>SUM(D73:D76)</f>
        <v>192</v>
      </c>
      <c r="E77" s="375">
        <f>C77-D77</f>
        <v>2</v>
      </c>
      <c r="F77" s="444">
        <f>E77/C77</f>
        <v>0.010309278350515464</v>
      </c>
      <c r="G77" s="458"/>
      <c r="H77" s="459"/>
      <c r="I77" s="459"/>
      <c r="J77" s="459"/>
      <c r="K77" s="459"/>
      <c r="L77" s="459"/>
      <c r="M77" s="459"/>
      <c r="N77" s="459"/>
      <c r="O77" s="460"/>
      <c r="P77" s="460"/>
      <c r="Q77" s="463"/>
      <c r="R77" s="463"/>
      <c r="S77" s="463"/>
      <c r="T77" s="463"/>
      <c r="U77" s="39"/>
      <c r="V77" s="39"/>
      <c r="W77" s="39"/>
      <c r="X77" s="39"/>
      <c r="Y77" s="284"/>
      <c r="Z77" s="39"/>
      <c r="AA77" s="39"/>
    </row>
    <row r="78" spans="1:27" ht="18" customHeight="1">
      <c r="A78" s="56"/>
      <c r="B78" s="50"/>
      <c r="C78" s="57"/>
      <c r="D78" s="57"/>
      <c r="E78" s="58"/>
      <c r="F78" s="59"/>
      <c r="G78" s="52"/>
      <c r="H78" s="53"/>
      <c r="I78" s="53"/>
      <c r="J78" s="53"/>
      <c r="K78" s="53"/>
      <c r="L78" s="53"/>
      <c r="M78" s="53"/>
      <c r="N78" s="53"/>
      <c r="O78" s="54"/>
      <c r="P78" s="54"/>
      <c r="Q78" s="55"/>
      <c r="R78" s="55"/>
      <c r="S78" s="55"/>
      <c r="T78" s="55"/>
      <c r="U78" s="39"/>
      <c r="V78" s="39"/>
      <c r="W78" s="39"/>
      <c r="X78" s="39"/>
      <c r="Y78" s="284"/>
      <c r="Z78" s="39"/>
      <c r="AA78" s="39"/>
    </row>
    <row r="79" spans="1:27" ht="19.5" customHeight="1">
      <c r="A79" s="464"/>
      <c r="B79" s="465"/>
      <c r="C79" s="465"/>
      <c r="D79" s="465"/>
      <c r="E79" s="465"/>
      <c r="F79" s="466"/>
      <c r="G79" s="458"/>
      <c r="H79" s="53"/>
      <c r="I79" s="53"/>
      <c r="J79" s="53"/>
      <c r="K79" s="53"/>
      <c r="L79" s="53"/>
      <c r="M79" s="53"/>
      <c r="N79" s="53"/>
      <c r="O79" s="54"/>
      <c r="P79" s="54"/>
      <c r="Q79" s="55"/>
      <c r="R79" s="55"/>
      <c r="S79" s="55"/>
      <c r="T79" s="55"/>
      <c r="U79" s="39"/>
      <c r="V79" s="39"/>
      <c r="W79" s="39"/>
      <c r="X79" s="39"/>
      <c r="Y79" s="39"/>
      <c r="Z79" s="39"/>
      <c r="AA79" s="39"/>
    </row>
    <row r="80" spans="1:27" s="281" customFormat="1" ht="16.5">
      <c r="A80" s="688" t="s">
        <v>217</v>
      </c>
      <c r="B80" s="688"/>
      <c r="C80" s="688"/>
      <c r="D80" s="688"/>
      <c r="E80" s="688"/>
      <c r="F80" s="688"/>
      <c r="G80" s="688"/>
      <c r="H80" s="15"/>
      <c r="I80" s="15"/>
      <c r="J80" s="15"/>
      <c r="K80" s="15"/>
      <c r="L80" s="15"/>
      <c r="M80" s="15"/>
      <c r="N80" s="15"/>
      <c r="O80" s="15"/>
      <c r="P80" s="61"/>
      <c r="Q80" s="15"/>
      <c r="R80" s="15"/>
      <c r="S80" s="15"/>
      <c r="T80" s="15"/>
      <c r="U80" s="285"/>
      <c r="V80" s="285"/>
      <c r="W80" s="285"/>
      <c r="X80" s="285"/>
      <c r="Y80" s="285"/>
      <c r="Z80" s="285"/>
      <c r="AA80" s="285"/>
    </row>
    <row r="81" spans="1:27" s="281" customFormat="1" ht="64.5" customHeight="1">
      <c r="A81" s="344" t="s">
        <v>2</v>
      </c>
      <c r="B81" s="344" t="s">
        <v>66</v>
      </c>
      <c r="C81" s="344" t="s">
        <v>218</v>
      </c>
      <c r="D81" s="344" t="s">
        <v>96</v>
      </c>
      <c r="E81" s="439" t="s">
        <v>196</v>
      </c>
      <c r="F81" s="440" t="s">
        <v>6</v>
      </c>
      <c r="G81" s="438"/>
      <c r="H81" s="62"/>
      <c r="I81" s="62"/>
      <c r="J81" s="62"/>
      <c r="K81" s="62"/>
      <c r="L81" s="62"/>
      <c r="M81" s="62"/>
      <c r="N81" s="62"/>
      <c r="O81" s="63"/>
      <c r="P81" s="63"/>
      <c r="Q81" s="64"/>
      <c r="R81" s="64"/>
      <c r="S81" s="64"/>
      <c r="T81" s="64"/>
      <c r="U81" s="285"/>
      <c r="V81" s="285"/>
      <c r="W81" s="285"/>
      <c r="X81" s="285"/>
      <c r="Y81" s="285"/>
      <c r="Z81" s="285"/>
      <c r="AA81" s="285"/>
    </row>
    <row r="82" spans="1:20" ht="16.5">
      <c r="A82" s="372">
        <v>1</v>
      </c>
      <c r="B82" s="375" t="s">
        <v>170</v>
      </c>
      <c r="C82" s="443">
        <v>16811</v>
      </c>
      <c r="D82" s="467">
        <v>16845</v>
      </c>
      <c r="E82" s="468">
        <f>D82-C82</f>
        <v>34</v>
      </c>
      <c r="F82" s="469">
        <f>E82/C82</f>
        <v>0.002022485277496877</v>
      </c>
      <c r="G82" s="470"/>
      <c r="H82" s="53"/>
      <c r="I82" s="53"/>
      <c r="J82" s="53"/>
      <c r="K82" s="53"/>
      <c r="L82" s="53"/>
      <c r="M82" s="53"/>
      <c r="N82" s="53"/>
      <c r="O82" s="53"/>
      <c r="P82" s="53"/>
      <c r="Q82" s="66"/>
      <c r="R82" s="66"/>
      <c r="S82" s="66"/>
      <c r="T82" s="66"/>
    </row>
    <row r="83" spans="1:20" ht="16.5">
      <c r="A83" s="372">
        <v>2</v>
      </c>
      <c r="B83" s="375" t="s">
        <v>171</v>
      </c>
      <c r="C83" s="443">
        <v>5921</v>
      </c>
      <c r="D83" s="467">
        <v>5856</v>
      </c>
      <c r="E83" s="468">
        <f>D83-C83</f>
        <v>-65</v>
      </c>
      <c r="F83" s="469">
        <f>E83/C83</f>
        <v>-0.010977875358892079</v>
      </c>
      <c r="G83" s="470"/>
      <c r="H83" s="53"/>
      <c r="I83" s="53"/>
      <c r="J83" s="53"/>
      <c r="K83" s="53"/>
      <c r="L83" s="53"/>
      <c r="M83" s="53"/>
      <c r="N83" s="53"/>
      <c r="O83" s="53"/>
      <c r="P83" s="53"/>
      <c r="Q83" s="66"/>
      <c r="R83" s="66"/>
      <c r="S83" s="66"/>
      <c r="T83" s="66"/>
    </row>
    <row r="84" spans="1:20" ht="16.5">
      <c r="A84" s="372">
        <v>3</v>
      </c>
      <c r="B84" s="375" t="s">
        <v>172</v>
      </c>
      <c r="C84" s="443">
        <v>1332</v>
      </c>
      <c r="D84" s="467">
        <v>1413</v>
      </c>
      <c r="E84" s="468">
        <f>D84-C84</f>
        <v>81</v>
      </c>
      <c r="F84" s="469">
        <f>E84/C84</f>
        <v>0.060810810810810814</v>
      </c>
      <c r="G84" s="470"/>
      <c r="H84" s="53"/>
      <c r="I84" s="53"/>
      <c r="J84" s="53"/>
      <c r="K84" s="53"/>
      <c r="L84" s="53"/>
      <c r="M84" s="53"/>
      <c r="N84" s="53"/>
      <c r="O84" s="53"/>
      <c r="P84" s="53"/>
      <c r="Q84" s="66"/>
      <c r="R84" s="66"/>
      <c r="S84" s="66"/>
      <c r="T84" s="66"/>
    </row>
    <row r="85" spans="1:20" ht="16.5">
      <c r="A85" s="372">
        <v>4</v>
      </c>
      <c r="B85" s="375" t="s">
        <v>173</v>
      </c>
      <c r="C85" s="443">
        <v>2167</v>
      </c>
      <c r="D85" s="467">
        <v>1761</v>
      </c>
      <c r="E85" s="468">
        <f>D85-C85</f>
        <v>-406</v>
      </c>
      <c r="F85" s="469">
        <f>E85/C85</f>
        <v>-0.1873557914167051</v>
      </c>
      <c r="G85" s="470"/>
      <c r="H85" s="53"/>
      <c r="I85" s="53"/>
      <c r="J85" s="53"/>
      <c r="K85" s="53"/>
      <c r="L85" s="53"/>
      <c r="M85" s="53"/>
      <c r="N85" s="53"/>
      <c r="O85" s="53"/>
      <c r="P85" s="53"/>
      <c r="Q85" s="66"/>
      <c r="R85" s="66"/>
      <c r="S85" s="66"/>
      <c r="T85" s="66"/>
    </row>
    <row r="86" spans="1:20" ht="16.5">
      <c r="A86" s="373"/>
      <c r="B86" s="446" t="s">
        <v>19</v>
      </c>
      <c r="C86" s="467">
        <f>SUM(C82:C85)</f>
        <v>26231</v>
      </c>
      <c r="D86" s="467">
        <f>SUM(D82:D85)</f>
        <v>25875</v>
      </c>
      <c r="E86" s="468">
        <f>D86-C86</f>
        <v>-356</v>
      </c>
      <c r="F86" s="469">
        <f>E86/C86</f>
        <v>-0.01357172810796386</v>
      </c>
      <c r="G86" s="470"/>
      <c r="H86" s="67"/>
      <c r="I86" s="67"/>
      <c r="J86" s="67"/>
      <c r="K86" s="67"/>
      <c r="L86" s="67"/>
      <c r="M86" s="67"/>
      <c r="N86" s="67"/>
      <c r="O86" s="67"/>
      <c r="P86" s="67"/>
      <c r="Q86" s="68"/>
      <c r="R86" s="68"/>
      <c r="S86" s="68"/>
      <c r="T86" s="68"/>
    </row>
    <row r="87" spans="1:20" ht="16.5">
      <c r="A87" s="414"/>
      <c r="B87" s="447"/>
      <c r="C87" s="471"/>
      <c r="D87" s="471"/>
      <c r="E87" s="472"/>
      <c r="F87" s="473"/>
      <c r="G87" s="474"/>
      <c r="H87" s="67"/>
      <c r="I87" s="67"/>
      <c r="J87" s="67"/>
      <c r="K87" s="67"/>
      <c r="L87" s="67"/>
      <c r="M87" s="67"/>
      <c r="N87" s="67"/>
      <c r="O87" s="67"/>
      <c r="P87" s="67"/>
      <c r="Q87" s="68"/>
      <c r="R87" s="68"/>
      <c r="S87" s="68"/>
      <c r="T87" s="68"/>
    </row>
    <row r="88" spans="1:20" ht="12.75" customHeight="1">
      <c r="A88" s="432"/>
      <c r="B88" s="475"/>
      <c r="C88" s="475"/>
      <c r="D88" s="476"/>
      <c r="E88" s="475"/>
      <c r="F88" s="453"/>
      <c r="G88" s="445"/>
      <c r="H88" s="43"/>
      <c r="I88" s="43"/>
      <c r="J88" s="43"/>
      <c r="K88" s="43"/>
      <c r="L88" s="43"/>
      <c r="M88" s="43"/>
      <c r="N88" s="43"/>
      <c r="O88" s="43"/>
      <c r="P88" s="43"/>
      <c r="Q88" s="36"/>
      <c r="R88" s="36"/>
      <c r="S88" s="36"/>
      <c r="T88" s="36"/>
    </row>
    <row r="89" spans="1:20" s="281" customFormat="1" ht="24.75" customHeight="1">
      <c r="A89" s="688" t="s">
        <v>219</v>
      </c>
      <c r="B89" s="688"/>
      <c r="C89" s="688"/>
      <c r="D89" s="688"/>
      <c r="E89" s="688"/>
      <c r="F89" s="688"/>
      <c r="G89" s="438"/>
      <c r="H89" s="62"/>
      <c r="I89" s="62"/>
      <c r="J89" s="62"/>
      <c r="K89" s="62"/>
      <c r="L89" s="62"/>
      <c r="M89" s="62"/>
      <c r="N89" s="62"/>
      <c r="O89" s="62"/>
      <c r="P89" s="62"/>
      <c r="Q89" s="71"/>
      <c r="R89" s="71"/>
      <c r="S89" s="71"/>
      <c r="T89" s="71"/>
    </row>
    <row r="90" spans="1:20" s="281" customFormat="1" ht="62.25" customHeight="1">
      <c r="A90" s="344" t="s">
        <v>2</v>
      </c>
      <c r="B90" s="344" t="s">
        <v>66</v>
      </c>
      <c r="C90" s="344" t="s">
        <v>218</v>
      </c>
      <c r="D90" s="344" t="s">
        <v>96</v>
      </c>
      <c r="E90" s="439" t="s">
        <v>196</v>
      </c>
      <c r="F90" s="440" t="s">
        <v>6</v>
      </c>
      <c r="G90" s="438"/>
      <c r="H90" s="62"/>
      <c r="I90" s="62"/>
      <c r="J90" s="62"/>
      <c r="K90" s="62"/>
      <c r="L90" s="62"/>
      <c r="M90" s="62"/>
      <c r="N90" s="62"/>
      <c r="O90" s="62"/>
      <c r="P90" s="62"/>
      <c r="Q90" s="71"/>
      <c r="R90" s="71"/>
      <c r="S90" s="71"/>
      <c r="T90" s="71"/>
    </row>
    <row r="91" spans="1:20" ht="16.5">
      <c r="A91" s="372">
        <v>1</v>
      </c>
      <c r="B91" s="375" t="s">
        <v>170</v>
      </c>
      <c r="C91" s="375">
        <v>13204</v>
      </c>
      <c r="D91" s="468">
        <v>12827</v>
      </c>
      <c r="E91" s="467">
        <f>D91-C91</f>
        <v>-377</v>
      </c>
      <c r="F91" s="444">
        <f>E91/C91</f>
        <v>-0.028551953953347472</v>
      </c>
      <c r="G91" s="445"/>
      <c r="H91" s="43"/>
      <c r="I91" s="43"/>
      <c r="J91" s="43"/>
      <c r="K91" s="43"/>
      <c r="L91" s="43"/>
      <c r="M91" s="43"/>
      <c r="N91" s="43"/>
      <c r="O91" s="43"/>
      <c r="P91" s="43"/>
      <c r="Q91" s="36"/>
      <c r="R91" s="36"/>
      <c r="S91" s="36"/>
      <c r="T91" s="36"/>
    </row>
    <row r="92" spans="1:20" ht="16.5">
      <c r="A92" s="372">
        <v>2</v>
      </c>
      <c r="B92" s="375" t="s">
        <v>171</v>
      </c>
      <c r="C92" s="375">
        <v>3677</v>
      </c>
      <c r="D92" s="468">
        <v>3625</v>
      </c>
      <c r="E92" s="467">
        <f>D92-C92</f>
        <v>-52</v>
      </c>
      <c r="F92" s="444">
        <f>E92/C92</f>
        <v>-0.014141963557247757</v>
      </c>
      <c r="G92" s="445"/>
      <c r="H92" s="43"/>
      <c r="I92" s="43"/>
      <c r="J92" s="43"/>
      <c r="K92" s="43"/>
      <c r="L92" s="43"/>
      <c r="M92" s="43"/>
      <c r="N92" s="43"/>
      <c r="O92" s="43"/>
      <c r="P92" s="43"/>
      <c r="Q92" s="36"/>
      <c r="R92" s="36"/>
      <c r="S92" s="36"/>
      <c r="T92" s="36"/>
    </row>
    <row r="93" spans="1:20" ht="16.5">
      <c r="A93" s="372">
        <v>3</v>
      </c>
      <c r="B93" s="375" t="s">
        <v>172</v>
      </c>
      <c r="C93" s="375">
        <v>940</v>
      </c>
      <c r="D93" s="468">
        <v>1014</v>
      </c>
      <c r="E93" s="467">
        <f>D93-C93</f>
        <v>74</v>
      </c>
      <c r="F93" s="444">
        <f>E93/C93</f>
        <v>0.07872340425531915</v>
      </c>
      <c r="G93" s="445"/>
      <c r="H93" s="43"/>
      <c r="I93" s="43"/>
      <c r="J93" s="43"/>
      <c r="K93" s="43"/>
      <c r="L93" s="43"/>
      <c r="M93" s="43"/>
      <c r="N93" s="43"/>
      <c r="O93" s="43"/>
      <c r="P93" s="43"/>
      <c r="Q93" s="36"/>
      <c r="R93" s="36"/>
      <c r="S93" s="36"/>
      <c r="T93" s="36"/>
    </row>
    <row r="94" spans="1:20" ht="16.5">
      <c r="A94" s="372">
        <v>4</v>
      </c>
      <c r="B94" s="375" t="s">
        <v>173</v>
      </c>
      <c r="C94" s="375">
        <v>1414</v>
      </c>
      <c r="D94" s="468">
        <v>1249</v>
      </c>
      <c r="E94" s="467">
        <f>D94-C94</f>
        <v>-165</v>
      </c>
      <c r="F94" s="444">
        <f>E94/C94</f>
        <v>-0.1166902404526167</v>
      </c>
      <c r="G94" s="445"/>
      <c r="H94" s="43"/>
      <c r="I94" s="43"/>
      <c r="J94" s="43"/>
      <c r="K94" s="43"/>
      <c r="L94" s="43"/>
      <c r="M94" s="43"/>
      <c r="N94" s="43"/>
      <c r="O94" s="43"/>
      <c r="P94" s="43"/>
      <c r="Q94" s="36"/>
      <c r="R94" s="36"/>
      <c r="S94" s="36"/>
      <c r="T94" s="36"/>
    </row>
    <row r="95" spans="1:20" ht="17.25" customHeight="1">
      <c r="A95" s="373"/>
      <c r="B95" s="446" t="s">
        <v>10</v>
      </c>
      <c r="C95" s="467">
        <f>SUM(C91:C94)</f>
        <v>19235</v>
      </c>
      <c r="D95" s="467">
        <f>SUM(D91:D94)</f>
        <v>18715</v>
      </c>
      <c r="E95" s="467">
        <f>D95-C95</f>
        <v>-520</v>
      </c>
      <c r="F95" s="444">
        <f>E95/C95</f>
        <v>-0.02703405250844814</v>
      </c>
      <c r="G95" s="445"/>
      <c r="H95" s="43"/>
      <c r="I95" s="43"/>
      <c r="J95" s="43"/>
      <c r="K95" s="43"/>
      <c r="L95" s="43"/>
      <c r="M95" s="43"/>
      <c r="N95" s="43"/>
      <c r="O95" s="43"/>
      <c r="P95" s="43"/>
      <c r="Q95" s="36"/>
      <c r="R95" s="36"/>
      <c r="S95" s="36"/>
      <c r="T95" s="36"/>
    </row>
    <row r="96" spans="1:20" ht="17.25" customHeight="1">
      <c r="A96" s="28"/>
      <c r="B96" s="48"/>
      <c r="C96" s="69"/>
      <c r="D96" s="69"/>
      <c r="E96" s="69"/>
      <c r="F96" s="49"/>
      <c r="G96" s="47"/>
      <c r="H96" s="43"/>
      <c r="I96" s="43"/>
      <c r="J96" s="43"/>
      <c r="K96" s="43"/>
      <c r="L96" s="43"/>
      <c r="M96" s="43"/>
      <c r="N96" s="43"/>
      <c r="O96" s="43"/>
      <c r="P96" s="43"/>
      <c r="Q96" s="36"/>
      <c r="R96" s="36"/>
      <c r="S96" s="36"/>
      <c r="T96" s="36"/>
    </row>
    <row r="97" spans="1:20" ht="17.25" customHeight="1">
      <c r="A97" s="28"/>
      <c r="B97" s="48"/>
      <c r="C97" s="69"/>
      <c r="D97" s="69"/>
      <c r="E97" s="69"/>
      <c r="F97" s="49"/>
      <c r="G97" s="47"/>
      <c r="H97" s="43"/>
      <c r="I97" s="43"/>
      <c r="J97" s="43"/>
      <c r="K97" s="43"/>
      <c r="L97" s="43"/>
      <c r="M97" s="43"/>
      <c r="N97" s="43"/>
      <c r="O97" s="43"/>
      <c r="P97" s="43"/>
      <c r="Q97" s="36"/>
      <c r="R97" s="36"/>
      <c r="S97" s="36"/>
      <c r="T97" s="36"/>
    </row>
    <row r="98" spans="1:20" ht="12.75" customHeight="1">
      <c r="A98" s="38"/>
      <c r="B98" s="70"/>
      <c r="C98" s="70"/>
      <c r="D98" s="57"/>
      <c r="E98" s="57"/>
      <c r="F98" s="51"/>
      <c r="G98" s="47"/>
      <c r="H98" s="43"/>
      <c r="I98" s="43"/>
      <c r="J98" s="43"/>
      <c r="K98" s="43"/>
      <c r="L98" s="43"/>
      <c r="M98" s="43"/>
      <c r="N98" s="43"/>
      <c r="O98" s="43"/>
      <c r="P98" s="43"/>
      <c r="Q98" s="36"/>
      <c r="R98" s="36"/>
      <c r="S98" s="36"/>
      <c r="T98" s="36"/>
    </row>
    <row r="99" spans="1:20" ht="12.75" customHeight="1">
      <c r="A99" s="38"/>
      <c r="B99" s="70"/>
      <c r="C99" s="70"/>
      <c r="D99" s="57"/>
      <c r="E99" s="57"/>
      <c r="F99" s="51"/>
      <c r="G99" s="47"/>
      <c r="H99" s="43"/>
      <c r="I99" s="43"/>
      <c r="J99" s="43"/>
      <c r="K99" s="43"/>
      <c r="L99" s="43"/>
      <c r="M99" s="43"/>
      <c r="N99" s="43"/>
      <c r="O99" s="43"/>
      <c r="P99" s="43"/>
      <c r="Q99" s="36"/>
      <c r="R99" s="36"/>
      <c r="S99" s="36"/>
      <c r="T99" s="36"/>
    </row>
    <row r="100" spans="1:20" ht="12.75" customHeight="1">
      <c r="A100" s="432"/>
      <c r="B100" s="475"/>
      <c r="C100" s="475"/>
      <c r="D100" s="476"/>
      <c r="E100" s="476"/>
      <c r="F100" s="453"/>
      <c r="G100" s="445"/>
      <c r="H100" s="43"/>
      <c r="I100" s="43"/>
      <c r="J100" s="43"/>
      <c r="K100" s="43"/>
      <c r="L100" s="43"/>
      <c r="M100" s="43"/>
      <c r="N100" s="43"/>
      <c r="O100" s="43"/>
      <c r="P100" s="43"/>
      <c r="Q100" s="36"/>
      <c r="R100" s="36"/>
      <c r="S100" s="36"/>
      <c r="T100" s="36"/>
    </row>
    <row r="101" spans="1:20" ht="17.25">
      <c r="A101" s="688" t="s">
        <v>220</v>
      </c>
      <c r="B101" s="688"/>
      <c r="C101" s="688"/>
      <c r="D101" s="688"/>
      <c r="E101" s="688"/>
      <c r="F101" s="688"/>
      <c r="G101" s="688"/>
      <c r="H101" s="72"/>
      <c r="I101" s="72"/>
      <c r="J101" s="72"/>
      <c r="K101" s="72"/>
      <c r="L101" s="72"/>
      <c r="M101" s="72"/>
      <c r="N101" s="72"/>
      <c r="O101" s="72"/>
      <c r="P101" s="73"/>
      <c r="Q101" s="72"/>
      <c r="R101" s="72"/>
      <c r="S101" s="72"/>
      <c r="T101" s="72"/>
    </row>
    <row r="102" spans="1:20" ht="64.5" customHeight="1">
      <c r="A102" s="344" t="s">
        <v>2</v>
      </c>
      <c r="B102" s="344" t="s">
        <v>66</v>
      </c>
      <c r="C102" s="344" t="s">
        <v>221</v>
      </c>
      <c r="D102" s="344" t="s">
        <v>96</v>
      </c>
      <c r="E102" s="439" t="s">
        <v>5</v>
      </c>
      <c r="F102" s="344" t="s">
        <v>197</v>
      </c>
      <c r="G102" s="438"/>
      <c r="H102" s="53"/>
      <c r="I102" s="53"/>
      <c r="J102" s="53"/>
      <c r="K102" s="53"/>
      <c r="L102" s="53"/>
      <c r="M102" s="53"/>
      <c r="N102" s="53"/>
      <c r="O102" s="53"/>
      <c r="P102" s="53"/>
      <c r="Q102" s="66"/>
      <c r="R102" s="66"/>
      <c r="S102" s="66"/>
      <c r="T102" s="66"/>
    </row>
    <row r="103" spans="1:20" ht="16.5">
      <c r="A103" s="372">
        <v>1</v>
      </c>
      <c r="B103" s="375" t="s">
        <v>170</v>
      </c>
      <c r="C103" s="443">
        <v>20525</v>
      </c>
      <c r="D103" s="467">
        <v>16845</v>
      </c>
      <c r="E103" s="468">
        <f>D103-C103</f>
        <v>-3680</v>
      </c>
      <c r="F103" s="469">
        <f>E103/C103</f>
        <v>-0.17929354445797807</v>
      </c>
      <c r="G103" s="470">
        <f>D103/C103</f>
        <v>0.8207064555420219</v>
      </c>
      <c r="H103" s="53"/>
      <c r="I103" s="53"/>
      <c r="J103" s="53"/>
      <c r="K103" s="53"/>
      <c r="L103" s="53"/>
      <c r="M103" s="53"/>
      <c r="N103" s="53"/>
      <c r="O103" s="53"/>
      <c r="P103" s="53"/>
      <c r="Q103" s="66"/>
      <c r="R103" s="66"/>
      <c r="S103" s="66"/>
      <c r="T103" s="66"/>
    </row>
    <row r="104" spans="1:20" ht="16.5">
      <c r="A104" s="372">
        <v>2</v>
      </c>
      <c r="B104" s="375" t="s">
        <v>171</v>
      </c>
      <c r="C104" s="443">
        <v>7606</v>
      </c>
      <c r="D104" s="467">
        <v>5856</v>
      </c>
      <c r="E104" s="468">
        <f>D104-C104</f>
        <v>-1750</v>
      </c>
      <c r="F104" s="469">
        <f>E104/C104</f>
        <v>-0.2300815145937418</v>
      </c>
      <c r="G104" s="470">
        <f>D104/C104</f>
        <v>0.7699184854062582</v>
      </c>
      <c r="H104" s="53"/>
      <c r="I104" s="53"/>
      <c r="J104" s="53"/>
      <c r="K104" s="53"/>
      <c r="L104" s="53"/>
      <c r="M104" s="53"/>
      <c r="N104" s="53"/>
      <c r="O104" s="53"/>
      <c r="P104" s="53"/>
      <c r="Q104" s="66"/>
      <c r="R104" s="66"/>
      <c r="S104" s="66"/>
      <c r="T104" s="66"/>
    </row>
    <row r="105" spans="1:20" ht="16.5">
      <c r="A105" s="372">
        <v>3</v>
      </c>
      <c r="B105" s="375" t="s">
        <v>172</v>
      </c>
      <c r="C105" s="443">
        <v>1413</v>
      </c>
      <c r="D105" s="467">
        <v>1413</v>
      </c>
      <c r="E105" s="468">
        <f>D105-C105</f>
        <v>0</v>
      </c>
      <c r="F105" s="469">
        <f>E105/C105</f>
        <v>0</v>
      </c>
      <c r="G105" s="470">
        <f>D105/C105</f>
        <v>1</v>
      </c>
      <c r="H105" s="53"/>
      <c r="I105" s="53"/>
      <c r="J105" s="53"/>
      <c r="K105" s="53"/>
      <c r="L105" s="53"/>
      <c r="M105" s="53"/>
      <c r="N105" s="53"/>
      <c r="O105" s="53"/>
      <c r="P105" s="53"/>
      <c r="Q105" s="66"/>
      <c r="R105" s="66"/>
      <c r="S105" s="66"/>
      <c r="T105" s="66"/>
    </row>
    <row r="106" spans="1:20" ht="16.5">
      <c r="A106" s="372">
        <v>4</v>
      </c>
      <c r="B106" s="375" t="s">
        <v>173</v>
      </c>
      <c r="C106" s="443">
        <v>2077</v>
      </c>
      <c r="D106" s="467">
        <v>1761</v>
      </c>
      <c r="E106" s="468">
        <f>D106-C106</f>
        <v>-316</v>
      </c>
      <c r="F106" s="469">
        <f>E106/C106</f>
        <v>-0.15214251324025035</v>
      </c>
      <c r="G106" s="470">
        <f>D106/C106</f>
        <v>0.8478574867597496</v>
      </c>
      <c r="H106" s="53"/>
      <c r="I106" s="53"/>
      <c r="J106" s="53"/>
      <c r="K106" s="53"/>
      <c r="L106" s="53"/>
      <c r="M106" s="53"/>
      <c r="N106" s="53"/>
      <c r="O106" s="53"/>
      <c r="P106" s="53"/>
      <c r="Q106" s="66"/>
      <c r="R106" s="66"/>
      <c r="S106" s="66"/>
      <c r="T106" s="66"/>
    </row>
    <row r="107" spans="1:20" ht="16.5">
      <c r="A107" s="373"/>
      <c r="B107" s="446" t="s">
        <v>19</v>
      </c>
      <c r="C107" s="467">
        <f>SUM(C103:C106)</f>
        <v>31621</v>
      </c>
      <c r="D107" s="467">
        <f>SUM(D103:D106)</f>
        <v>25875</v>
      </c>
      <c r="E107" s="468">
        <f>D107-C107</f>
        <v>-5746</v>
      </c>
      <c r="F107" s="469">
        <f>E107/C107</f>
        <v>-0.18171468328009868</v>
      </c>
      <c r="G107" s="470">
        <f>D107/C107</f>
        <v>0.8182853167199013</v>
      </c>
      <c r="H107" s="67">
        <f>D107/C107</f>
        <v>0.8182853167199013</v>
      </c>
      <c r="I107" s="67"/>
      <c r="J107" s="67"/>
      <c r="K107" s="67"/>
      <c r="L107" s="67"/>
      <c r="M107" s="67"/>
      <c r="N107" s="67"/>
      <c r="O107" s="67"/>
      <c r="P107" s="67"/>
      <c r="Q107" s="68"/>
      <c r="R107" s="68"/>
      <c r="S107" s="68"/>
      <c r="T107" s="68"/>
    </row>
    <row r="108" spans="1:20" ht="12.75" customHeight="1">
      <c r="A108" s="432"/>
      <c r="B108" s="475"/>
      <c r="C108" s="475"/>
      <c r="D108" s="476"/>
      <c r="E108" s="475"/>
      <c r="F108" s="453"/>
      <c r="G108" s="445"/>
      <c r="H108" s="43"/>
      <c r="I108" s="43">
        <f>C107+C115</f>
        <v>56516</v>
      </c>
      <c r="J108" s="43">
        <f>D107+D115</f>
        <v>44590</v>
      </c>
      <c r="K108" s="43"/>
      <c r="L108" s="43"/>
      <c r="M108" s="43"/>
      <c r="N108" s="43"/>
      <c r="O108" s="43"/>
      <c r="P108" s="43"/>
      <c r="Q108" s="36"/>
      <c r="R108" s="36"/>
      <c r="S108" s="36"/>
      <c r="T108" s="36"/>
    </row>
    <row r="109" spans="1:20" ht="42" customHeight="1">
      <c r="A109" s="688" t="s">
        <v>222</v>
      </c>
      <c r="B109" s="688"/>
      <c r="C109" s="688"/>
      <c r="D109" s="688"/>
      <c r="E109" s="688"/>
      <c r="F109" s="688"/>
      <c r="G109" s="445"/>
      <c r="H109" s="43"/>
      <c r="I109" s="43"/>
      <c r="J109" s="43">
        <f>J108/I108</f>
        <v>0.7889801118267393</v>
      </c>
      <c r="K109" s="43"/>
      <c r="L109" s="43"/>
      <c r="M109" s="43"/>
      <c r="N109" s="43"/>
      <c r="O109" s="43"/>
      <c r="P109" s="43"/>
      <c r="Q109" s="36"/>
      <c r="R109" s="36"/>
      <c r="S109" s="36"/>
      <c r="T109" s="36"/>
    </row>
    <row r="110" spans="1:20" ht="62.25" customHeight="1">
      <c r="A110" s="344" t="s">
        <v>2</v>
      </c>
      <c r="B110" s="344" t="s">
        <v>66</v>
      </c>
      <c r="C110" s="344" t="s">
        <v>221</v>
      </c>
      <c r="D110" s="344" t="s">
        <v>96</v>
      </c>
      <c r="E110" s="439" t="s">
        <v>5</v>
      </c>
      <c r="F110" s="477" t="s">
        <v>197</v>
      </c>
      <c r="G110" s="445"/>
      <c r="H110" s="43"/>
      <c r="I110" s="43"/>
      <c r="J110" s="43"/>
      <c r="K110" s="43"/>
      <c r="L110" s="43"/>
      <c r="M110" s="43"/>
      <c r="N110" s="43"/>
      <c r="O110" s="43"/>
      <c r="P110" s="43"/>
      <c r="Q110" s="36"/>
      <c r="R110" s="36"/>
      <c r="S110" s="36"/>
      <c r="T110" s="36"/>
    </row>
    <row r="111" spans="1:20" ht="16.5">
      <c r="A111" s="372">
        <v>1</v>
      </c>
      <c r="B111" s="375" t="s">
        <v>170</v>
      </c>
      <c r="C111" s="375">
        <v>16840</v>
      </c>
      <c r="D111" s="468">
        <v>12827</v>
      </c>
      <c r="E111" s="467">
        <f>D111-C111</f>
        <v>-4013</v>
      </c>
      <c r="F111" s="444">
        <f>E111/C111</f>
        <v>-0.23830166270783848</v>
      </c>
      <c r="G111" s="430">
        <f>D111/C111</f>
        <v>0.7616983372921615</v>
      </c>
      <c r="H111" s="43"/>
      <c r="I111" s="43"/>
      <c r="J111" s="43"/>
      <c r="K111" s="43"/>
      <c r="L111" s="43"/>
      <c r="M111" s="43"/>
      <c r="N111" s="43"/>
      <c r="O111" s="43"/>
      <c r="P111" s="43"/>
      <c r="Q111" s="36"/>
      <c r="R111" s="36"/>
      <c r="S111" s="36"/>
      <c r="T111" s="36"/>
    </row>
    <row r="112" spans="1:20" ht="16.5">
      <c r="A112" s="372">
        <v>2</v>
      </c>
      <c r="B112" s="375" t="s">
        <v>171</v>
      </c>
      <c r="C112" s="375">
        <v>5477</v>
      </c>
      <c r="D112" s="468">
        <v>3625</v>
      </c>
      <c r="E112" s="467">
        <f>D112-C112</f>
        <v>-1852</v>
      </c>
      <c r="F112" s="444">
        <f>E112/C112</f>
        <v>-0.33814131823991234</v>
      </c>
      <c r="G112" s="430">
        <f>D112/C112</f>
        <v>0.6618586817600877</v>
      </c>
      <c r="H112" s="43"/>
      <c r="I112" s="43"/>
      <c r="J112" s="43"/>
      <c r="K112" s="43"/>
      <c r="L112" s="43"/>
      <c r="M112" s="43"/>
      <c r="N112" s="43"/>
      <c r="O112" s="43"/>
      <c r="P112" s="43"/>
      <c r="Q112" s="36"/>
      <c r="R112" s="36"/>
      <c r="S112" s="36"/>
      <c r="T112" s="36"/>
    </row>
    <row r="113" spans="1:20" ht="16.5">
      <c r="A113" s="372">
        <v>3</v>
      </c>
      <c r="B113" s="375" t="s">
        <v>172</v>
      </c>
      <c r="C113" s="375">
        <v>1014</v>
      </c>
      <c r="D113" s="468">
        <v>1014</v>
      </c>
      <c r="E113" s="467">
        <f>D113-C113</f>
        <v>0</v>
      </c>
      <c r="F113" s="444">
        <f>E113/C113</f>
        <v>0</v>
      </c>
      <c r="G113" s="430">
        <f>D113/C113</f>
        <v>1</v>
      </c>
      <c r="H113" s="43"/>
      <c r="I113" s="43"/>
      <c r="J113" s="43"/>
      <c r="K113" s="43"/>
      <c r="L113" s="43"/>
      <c r="M113" s="43"/>
      <c r="N113" s="43"/>
      <c r="O113" s="43"/>
      <c r="P113" s="43"/>
      <c r="Q113" s="36"/>
      <c r="R113" s="36"/>
      <c r="S113" s="36"/>
      <c r="T113" s="36"/>
    </row>
    <row r="114" spans="1:20" ht="16.5">
      <c r="A114" s="372">
        <v>4</v>
      </c>
      <c r="B114" s="375" t="s">
        <v>173</v>
      </c>
      <c r="C114" s="375">
        <v>1564</v>
      </c>
      <c r="D114" s="468">
        <v>1249</v>
      </c>
      <c r="E114" s="467">
        <f>D114-C114</f>
        <v>-315</v>
      </c>
      <c r="F114" s="444">
        <f>E114/C114</f>
        <v>-0.20140664961636828</v>
      </c>
      <c r="G114" s="430">
        <f>D114/C114</f>
        <v>0.7985933503836317</v>
      </c>
      <c r="H114" s="43"/>
      <c r="I114" s="43"/>
      <c r="J114" s="43"/>
      <c r="K114" s="43"/>
      <c r="L114" s="43"/>
      <c r="M114" s="43"/>
      <c r="N114" s="43"/>
      <c r="O114" s="43"/>
      <c r="P114" s="43"/>
      <c r="Q114" s="36"/>
      <c r="R114" s="36"/>
      <c r="S114" s="36"/>
      <c r="T114" s="36"/>
    </row>
    <row r="115" spans="1:20" ht="18" customHeight="1">
      <c r="A115" s="373"/>
      <c r="B115" s="446" t="s">
        <v>19</v>
      </c>
      <c r="C115" s="467">
        <f>SUM(C111:C114)</f>
        <v>24895</v>
      </c>
      <c r="D115" s="467">
        <f>SUM(D111:D114)</f>
        <v>18715</v>
      </c>
      <c r="E115" s="467">
        <f>D115-C115</f>
        <v>-6180</v>
      </c>
      <c r="F115" s="444">
        <f>E115/C115</f>
        <v>-0.24824261899979916</v>
      </c>
      <c r="G115" s="430">
        <f>D115/C115</f>
        <v>0.7517573810002008</v>
      </c>
      <c r="H115" s="43"/>
      <c r="I115" s="43"/>
      <c r="J115" s="43"/>
      <c r="K115" s="43"/>
      <c r="L115" s="43"/>
      <c r="M115" s="43"/>
      <c r="N115" s="43"/>
      <c r="O115" s="43"/>
      <c r="P115" s="43"/>
      <c r="Q115" s="36"/>
      <c r="R115" s="36"/>
      <c r="S115" s="36"/>
      <c r="T115" s="36"/>
    </row>
    <row r="116" spans="1:20" ht="12.75" customHeight="1">
      <c r="A116" s="432"/>
      <c r="B116" s="475"/>
      <c r="C116" s="475"/>
      <c r="D116" s="476"/>
      <c r="E116" s="476"/>
      <c r="F116" s="453"/>
      <c r="G116" s="445"/>
      <c r="H116" s="43"/>
      <c r="I116" s="43"/>
      <c r="J116" s="43"/>
      <c r="K116" s="43"/>
      <c r="L116" s="43"/>
      <c r="M116" s="43"/>
      <c r="N116" s="43"/>
      <c r="O116" s="43"/>
      <c r="P116" s="43"/>
      <c r="Q116" s="36"/>
      <c r="R116" s="36"/>
      <c r="S116" s="36"/>
      <c r="T116" s="36"/>
    </row>
    <row r="117" spans="1:20" ht="12.75" customHeight="1">
      <c r="A117" s="432"/>
      <c r="B117" s="475"/>
      <c r="C117" s="475"/>
      <c r="D117" s="476"/>
      <c r="E117" s="476"/>
      <c r="F117" s="453"/>
      <c r="G117" s="47"/>
      <c r="H117" s="43"/>
      <c r="I117" s="43"/>
      <c r="J117" s="43"/>
      <c r="K117" s="43"/>
      <c r="L117" s="43"/>
      <c r="M117" s="43"/>
      <c r="N117" s="43"/>
      <c r="O117" s="43"/>
      <c r="P117" s="43"/>
      <c r="Q117" s="36"/>
      <c r="R117" s="36"/>
      <c r="S117" s="36"/>
      <c r="T117" s="36"/>
    </row>
    <row r="118" spans="1:16" s="76" customFormat="1" ht="16.5">
      <c r="A118" s="740" t="s">
        <v>181</v>
      </c>
      <c r="B118" s="740"/>
      <c r="C118" s="740"/>
      <c r="D118" s="740"/>
      <c r="E118" s="740"/>
      <c r="F118" s="740"/>
      <c r="G118" s="74"/>
      <c r="H118" s="75"/>
      <c r="I118" s="75"/>
      <c r="N118" s="75"/>
      <c r="O118" s="75"/>
      <c r="P118" s="75"/>
    </row>
    <row r="119" spans="1:6" ht="17.25">
      <c r="A119" s="740" t="s">
        <v>182</v>
      </c>
      <c r="B119" s="740"/>
      <c r="C119" s="740"/>
      <c r="D119" s="740"/>
      <c r="E119" s="740"/>
      <c r="F119" s="740"/>
    </row>
    <row r="120" spans="1:27" ht="54" customHeight="1" thickBot="1">
      <c r="A120" s="407" t="s">
        <v>37</v>
      </c>
      <c r="B120" s="407" t="s">
        <v>16</v>
      </c>
      <c r="C120" s="407" t="s">
        <v>223</v>
      </c>
      <c r="D120" s="407" t="s">
        <v>224</v>
      </c>
      <c r="E120" s="407" t="s">
        <v>98</v>
      </c>
      <c r="F120" s="478"/>
      <c r="N120" s="77"/>
      <c r="O120" s="77"/>
      <c r="P120" s="77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</row>
    <row r="121" spans="1:27" ht="21.75" customHeight="1">
      <c r="A121" s="372">
        <v>1</v>
      </c>
      <c r="B121" s="375" t="s">
        <v>170</v>
      </c>
      <c r="C121" s="479">
        <v>6435190</v>
      </c>
      <c r="D121" s="479">
        <v>6023416</v>
      </c>
      <c r="E121" s="480">
        <f>D121/C121</f>
        <v>0.9360121457175312</v>
      </c>
      <c r="F121" s="481"/>
      <c r="J121" s="78" t="s">
        <v>16</v>
      </c>
      <c r="K121" s="78" t="s">
        <v>144</v>
      </c>
      <c r="L121" s="79" t="s">
        <v>145</v>
      </c>
      <c r="M121" s="80" t="s">
        <v>146</v>
      </c>
      <c r="N121" s="77"/>
      <c r="O121" s="77"/>
      <c r="P121" s="77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</row>
    <row r="122" spans="1:27" ht="16.5">
      <c r="A122" s="372">
        <v>2</v>
      </c>
      <c r="B122" s="375" t="s">
        <v>171</v>
      </c>
      <c r="C122" s="479">
        <v>2052350</v>
      </c>
      <c r="D122" s="479">
        <v>1924643</v>
      </c>
      <c r="E122" s="480">
        <f>D122/C122</f>
        <v>0.9377752332691792</v>
      </c>
      <c r="F122" s="376"/>
      <c r="J122" s="26" t="s">
        <v>136</v>
      </c>
      <c r="K122" s="81"/>
      <c r="L122" s="65"/>
      <c r="M122" s="80">
        <f>K122*L122</f>
        <v>0</v>
      </c>
      <c r="N122" s="77"/>
      <c r="O122" s="77"/>
      <c r="P122" s="77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</row>
    <row r="123" spans="1:27" ht="16.5">
      <c r="A123" s="372">
        <v>3</v>
      </c>
      <c r="B123" s="375" t="s">
        <v>172</v>
      </c>
      <c r="C123" s="479">
        <v>486520</v>
      </c>
      <c r="D123" s="479">
        <v>492681</v>
      </c>
      <c r="E123" s="480">
        <f>D123/C123</f>
        <v>1.0126634054098496</v>
      </c>
      <c r="F123" s="376"/>
      <c r="J123" s="26" t="s">
        <v>137</v>
      </c>
      <c r="K123" s="81"/>
      <c r="L123" s="65"/>
      <c r="M123" s="80">
        <f>K123*L123</f>
        <v>0</v>
      </c>
      <c r="N123" s="77"/>
      <c r="O123" s="77"/>
      <c r="P123" s="77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</row>
    <row r="124" spans="1:27" ht="16.5">
      <c r="A124" s="372">
        <v>4</v>
      </c>
      <c r="B124" s="375" t="s">
        <v>173</v>
      </c>
      <c r="C124" s="479">
        <v>766150</v>
      </c>
      <c r="D124" s="479">
        <v>611030</v>
      </c>
      <c r="E124" s="480">
        <f>D124/C124</f>
        <v>0.7975331201461855</v>
      </c>
      <c r="F124" s="376"/>
      <c r="J124" s="26" t="s">
        <v>138</v>
      </c>
      <c r="K124" s="81"/>
      <c r="L124" s="65"/>
      <c r="M124" s="80">
        <f>K124*L124</f>
        <v>0</v>
      </c>
      <c r="N124" s="77"/>
      <c r="O124" s="77"/>
      <c r="P124" s="77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</row>
    <row r="125" spans="1:27" ht="16.5">
      <c r="A125" s="372"/>
      <c r="B125" s="446" t="s">
        <v>10</v>
      </c>
      <c r="C125" s="482">
        <f>SUM(C121:C124)</f>
        <v>9740210</v>
      </c>
      <c r="D125" s="482">
        <f>SUM(D121:D124)</f>
        <v>9051770</v>
      </c>
      <c r="E125" s="480">
        <f>D125/C125</f>
        <v>0.9293197990597739</v>
      </c>
      <c r="F125" s="376"/>
      <c r="J125" s="26" t="s">
        <v>140</v>
      </c>
      <c r="K125" s="81"/>
      <c r="L125" s="65"/>
      <c r="M125" s="80">
        <f>K125*L125</f>
        <v>0</v>
      </c>
      <c r="N125" s="77"/>
      <c r="O125" s="77"/>
      <c r="P125" s="77"/>
      <c r="Q125" s="39"/>
      <c r="R125" s="39"/>
      <c r="S125" s="39"/>
      <c r="T125" s="39"/>
      <c r="U125" s="57"/>
      <c r="V125" s="57"/>
      <c r="W125" s="57"/>
      <c r="X125" s="39"/>
      <c r="Y125" s="39"/>
      <c r="Z125" s="39"/>
      <c r="AA125" s="39"/>
    </row>
    <row r="126" spans="1:27" ht="16.5">
      <c r="A126" s="82"/>
      <c r="B126" s="83"/>
      <c r="C126" s="84"/>
      <c r="D126" s="84"/>
      <c r="E126" s="85"/>
      <c r="F126" s="7"/>
      <c r="G126" s="86"/>
      <c r="H126" s="87"/>
      <c r="I126" s="87"/>
      <c r="J126" s="26" t="s">
        <v>10</v>
      </c>
      <c r="K126" s="88">
        <f>SUM(K122:K125)</f>
        <v>0</v>
      </c>
      <c r="L126" s="65">
        <v>166</v>
      </c>
      <c r="M126" s="80">
        <f>SUM(M122:M125)</f>
        <v>0</v>
      </c>
      <c r="N126" s="89"/>
      <c r="O126" s="89"/>
      <c r="P126" s="89"/>
      <c r="Q126" s="90"/>
      <c r="R126" s="90"/>
      <c r="S126" s="90"/>
      <c r="T126" s="90"/>
      <c r="U126" s="39"/>
      <c r="V126" s="39"/>
      <c r="W126" s="39"/>
      <c r="X126" s="39"/>
      <c r="Y126" s="39"/>
      <c r="Z126" s="39"/>
      <c r="AA126" s="39"/>
    </row>
    <row r="127" spans="1:27" ht="16.5">
      <c r="A127" s="98"/>
      <c r="B127" s="50"/>
      <c r="C127" s="84"/>
      <c r="D127" s="84"/>
      <c r="E127" s="99"/>
      <c r="J127" s="91"/>
      <c r="K127" s="92"/>
      <c r="L127" s="33"/>
      <c r="M127" s="82"/>
      <c r="N127" s="77"/>
      <c r="O127" s="77"/>
      <c r="P127" s="77"/>
      <c r="Q127" s="39"/>
      <c r="R127" s="39"/>
      <c r="S127" s="77"/>
      <c r="T127" s="39"/>
      <c r="U127" s="39"/>
      <c r="V127" s="39"/>
      <c r="W127" s="39"/>
      <c r="X127" s="39"/>
      <c r="Y127" s="39"/>
      <c r="Z127" s="39"/>
      <c r="AA127" s="39"/>
    </row>
    <row r="128" spans="1:27" ht="16.5">
      <c r="A128" s="483"/>
      <c r="B128" s="450"/>
      <c r="C128" s="484"/>
      <c r="D128" s="484"/>
      <c r="E128" s="485"/>
      <c r="F128" s="376"/>
      <c r="J128" s="91"/>
      <c r="K128" s="92"/>
      <c r="L128" s="33"/>
      <c r="M128" s="82"/>
      <c r="N128" s="77"/>
      <c r="O128" s="77"/>
      <c r="P128" s="77"/>
      <c r="Q128" s="39"/>
      <c r="R128" s="39"/>
      <c r="S128" s="77"/>
      <c r="T128" s="39"/>
      <c r="U128" s="39"/>
      <c r="V128" s="39"/>
      <c r="W128" s="39"/>
      <c r="X128" s="39"/>
      <c r="Y128" s="39"/>
      <c r="Z128" s="39"/>
      <c r="AA128" s="39"/>
    </row>
    <row r="129" spans="1:27" ht="15">
      <c r="A129" s="486"/>
      <c r="B129" s="487"/>
      <c r="C129" s="484"/>
      <c r="D129" s="484"/>
      <c r="E129" s="488"/>
      <c r="F129" s="380"/>
      <c r="G129" s="86"/>
      <c r="H129" s="87"/>
      <c r="I129" s="87"/>
      <c r="N129" s="89"/>
      <c r="O129" s="89"/>
      <c r="P129" s="89"/>
      <c r="Q129" s="100"/>
      <c r="R129" s="100"/>
      <c r="S129" s="100"/>
      <c r="T129" s="100"/>
      <c r="U129" s="39"/>
      <c r="V129" s="39"/>
      <c r="W129" s="39"/>
      <c r="X129" s="39"/>
      <c r="Y129" s="39"/>
      <c r="Z129" s="39"/>
      <c r="AA129" s="39"/>
    </row>
    <row r="130" spans="1:27" s="6" customFormat="1" ht="16.5" customHeight="1">
      <c r="A130" s="688" t="s">
        <v>85</v>
      </c>
      <c r="B130" s="688"/>
      <c r="C130" s="688"/>
      <c r="D130" s="688"/>
      <c r="E130" s="688"/>
      <c r="F130" s="688"/>
      <c r="G130" s="41"/>
      <c r="H130" s="42"/>
      <c r="I130" s="42"/>
      <c r="J130" s="101"/>
      <c r="K130" s="101"/>
      <c r="L130" s="101"/>
      <c r="M130" s="101"/>
      <c r="N130" s="101"/>
      <c r="O130" s="101"/>
      <c r="P130" s="101"/>
      <c r="Q130" s="82"/>
      <c r="R130" s="82"/>
      <c r="S130" s="82"/>
      <c r="T130" s="82"/>
      <c r="U130" s="82"/>
      <c r="V130" s="82"/>
      <c r="W130" s="82"/>
      <c r="X130" s="82"/>
      <c r="Y130" s="82"/>
      <c r="Z130" s="82"/>
      <c r="AA130" s="82"/>
    </row>
    <row r="131" spans="1:27" s="6" customFormat="1" ht="16.5" customHeight="1">
      <c r="A131" s="339"/>
      <c r="B131" s="339"/>
      <c r="C131" s="339"/>
      <c r="D131" s="339"/>
      <c r="E131" s="339"/>
      <c r="F131" s="424"/>
      <c r="G131" s="41"/>
      <c r="H131" s="42"/>
      <c r="I131" s="42"/>
      <c r="J131" s="101"/>
      <c r="K131" s="101"/>
      <c r="L131" s="101"/>
      <c r="M131" s="101"/>
      <c r="N131" s="101"/>
      <c r="O131" s="101"/>
      <c r="P131" s="101"/>
      <c r="Q131" s="82"/>
      <c r="R131" s="82"/>
      <c r="S131" s="82"/>
      <c r="T131" s="82"/>
      <c r="U131" s="82"/>
      <c r="V131" s="82"/>
      <c r="W131" s="82"/>
      <c r="X131" s="82"/>
      <c r="Y131" s="82"/>
      <c r="Z131" s="82"/>
      <c r="AA131" s="82"/>
    </row>
    <row r="132" spans="1:27" s="286" customFormat="1" ht="16.5">
      <c r="A132" s="489" t="s">
        <v>69</v>
      </c>
      <c r="B132" s="404"/>
      <c r="C132" s="404"/>
      <c r="D132" s="490"/>
      <c r="E132" s="404"/>
      <c r="F132" s="426"/>
      <c r="G132" s="102"/>
      <c r="H132" s="103"/>
      <c r="I132" s="103"/>
      <c r="J132" s="104"/>
      <c r="K132" s="104"/>
      <c r="L132" s="104"/>
      <c r="M132" s="104"/>
      <c r="N132" s="104"/>
      <c r="O132" s="104"/>
      <c r="P132" s="104"/>
      <c r="Q132" s="105"/>
      <c r="R132" s="105"/>
      <c r="S132" s="105"/>
      <c r="T132" s="105"/>
      <c r="U132" s="105"/>
      <c r="V132" s="105"/>
      <c r="W132" s="105"/>
      <c r="X132" s="105"/>
      <c r="Y132" s="105"/>
      <c r="Z132" s="105"/>
      <c r="AA132" s="105"/>
    </row>
    <row r="133" spans="1:27" s="202" customFormat="1" ht="40.5" customHeight="1">
      <c r="A133" s="344" t="s">
        <v>2</v>
      </c>
      <c r="B133" s="344"/>
      <c r="C133" s="344" t="s">
        <v>3</v>
      </c>
      <c r="D133" s="344" t="s">
        <v>4</v>
      </c>
      <c r="E133" s="344" t="s">
        <v>5</v>
      </c>
      <c r="F133" s="440" t="s">
        <v>6</v>
      </c>
      <c r="G133" s="94"/>
      <c r="H133" s="95"/>
      <c r="I133" s="95"/>
      <c r="J133" s="96"/>
      <c r="K133" s="96"/>
      <c r="L133" s="96"/>
      <c r="M133" s="96"/>
      <c r="N133" s="96"/>
      <c r="O133" s="96"/>
      <c r="P133" s="96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</row>
    <row r="134" spans="1:27" ht="25.5" customHeight="1">
      <c r="A134" s="428">
        <v>1</v>
      </c>
      <c r="B134" s="428">
        <v>2</v>
      </c>
      <c r="C134" s="428">
        <v>3</v>
      </c>
      <c r="D134" s="428">
        <v>4</v>
      </c>
      <c r="E134" s="428" t="s">
        <v>7</v>
      </c>
      <c r="F134" s="491">
        <v>6</v>
      </c>
      <c r="J134" s="77"/>
      <c r="K134" s="77"/>
      <c r="L134" s="77"/>
      <c r="M134" s="77"/>
      <c r="N134" s="77"/>
      <c r="O134" s="77"/>
      <c r="P134" s="77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</row>
    <row r="135" spans="1:27" ht="36" customHeight="1">
      <c r="A135" s="372">
        <v>1</v>
      </c>
      <c r="B135" s="373" t="s">
        <v>225</v>
      </c>
      <c r="C135" s="374">
        <v>32.95</v>
      </c>
      <c r="D135" s="374">
        <v>32.95</v>
      </c>
      <c r="E135" s="374">
        <f>D135-C135</f>
        <v>0</v>
      </c>
      <c r="F135" s="444">
        <f>E135/C135</f>
        <v>0</v>
      </c>
      <c r="J135" s="77"/>
      <c r="K135" s="77"/>
      <c r="L135" s="77"/>
      <c r="M135" s="77"/>
      <c r="N135" s="77"/>
      <c r="O135" s="77"/>
      <c r="P135" s="101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</row>
    <row r="136" spans="1:27" ht="24" customHeight="1">
      <c r="A136" s="372">
        <v>2</v>
      </c>
      <c r="B136" s="442" t="s">
        <v>226</v>
      </c>
      <c r="C136" s="374">
        <v>1185.606</v>
      </c>
      <c r="D136" s="374">
        <v>1185.606</v>
      </c>
      <c r="E136" s="374">
        <f>D136-C136</f>
        <v>0</v>
      </c>
      <c r="F136" s="444">
        <f>E136/C136</f>
        <v>0</v>
      </c>
      <c r="J136" s="77"/>
      <c r="K136" s="77"/>
      <c r="L136" s="77"/>
      <c r="M136" s="77"/>
      <c r="N136" s="77"/>
      <c r="O136" s="77"/>
      <c r="P136" s="77"/>
      <c r="Q136" s="77"/>
      <c r="R136" s="77"/>
      <c r="S136" s="39"/>
      <c r="T136" s="39"/>
      <c r="U136" s="39"/>
      <c r="V136" s="39"/>
      <c r="W136" s="39"/>
      <c r="X136" s="39"/>
      <c r="Y136" s="39"/>
      <c r="Z136" s="39"/>
      <c r="AA136" s="39"/>
    </row>
    <row r="137" spans="1:27" ht="30" customHeight="1">
      <c r="A137" s="372">
        <v>3</v>
      </c>
      <c r="B137" s="373" t="s">
        <v>227</v>
      </c>
      <c r="C137" s="374">
        <v>1152.6599999999999</v>
      </c>
      <c r="D137" s="374">
        <v>1152.6599999999999</v>
      </c>
      <c r="E137" s="374">
        <f>D137-C137</f>
        <v>0</v>
      </c>
      <c r="F137" s="444">
        <f>E137/C137</f>
        <v>0</v>
      </c>
      <c r="J137" s="58"/>
      <c r="K137" s="58"/>
      <c r="L137" s="58"/>
      <c r="M137" s="58"/>
      <c r="N137" s="58"/>
      <c r="O137" s="58"/>
      <c r="P137" s="77"/>
      <c r="Q137" s="106"/>
      <c r="R137" s="106"/>
      <c r="S137" s="39"/>
      <c r="T137" s="39"/>
      <c r="U137" s="39"/>
      <c r="V137" s="39"/>
      <c r="W137" s="39"/>
      <c r="X137" s="39"/>
      <c r="Y137" s="39"/>
      <c r="Z137" s="39"/>
      <c r="AA137" s="39"/>
    </row>
    <row r="138" spans="1:27" ht="15">
      <c r="A138" s="107"/>
      <c r="J138" s="77"/>
      <c r="K138" s="77"/>
      <c r="L138" s="77"/>
      <c r="M138" s="77"/>
      <c r="N138" s="77"/>
      <c r="O138" s="77"/>
      <c r="P138" s="77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</row>
    <row r="139" spans="1:5" ht="15">
      <c r="A139" s="492"/>
      <c r="B139" s="350"/>
      <c r="C139" s="350"/>
      <c r="D139" s="350"/>
      <c r="E139" s="350"/>
    </row>
    <row r="140" spans="1:20" s="286" customFormat="1" ht="16.5">
      <c r="A140" s="493" t="s">
        <v>70</v>
      </c>
      <c r="B140" s="494"/>
      <c r="C140" s="494"/>
      <c r="D140" s="494"/>
      <c r="E140" s="495"/>
      <c r="F140" s="108"/>
      <c r="G140" s="109"/>
      <c r="H140" s="110"/>
      <c r="I140" s="110"/>
      <c r="J140" s="110"/>
      <c r="K140" s="110"/>
      <c r="L140" s="110"/>
      <c r="M140" s="110"/>
      <c r="N140" s="110"/>
      <c r="O140" s="110"/>
      <c r="P140" s="110"/>
      <c r="Q140" s="111"/>
      <c r="R140" s="111"/>
      <c r="S140" s="111"/>
      <c r="T140" s="111"/>
    </row>
    <row r="141" spans="1:28" s="286" customFormat="1" ht="16.5">
      <c r="A141" s="493"/>
      <c r="B141" s="494"/>
      <c r="C141" s="494"/>
      <c r="D141" s="494"/>
      <c r="E141" s="495"/>
      <c r="F141" s="108"/>
      <c r="G141" s="109"/>
      <c r="H141" s="110"/>
      <c r="I141" s="110">
        <f>550.85+634.76</f>
        <v>1185.6100000000001</v>
      </c>
      <c r="J141" s="112"/>
      <c r="K141" s="112"/>
      <c r="L141" s="112"/>
      <c r="M141" s="112"/>
      <c r="N141" s="112"/>
      <c r="O141" s="112"/>
      <c r="P141" s="112"/>
      <c r="Q141" s="113"/>
      <c r="R141" s="113"/>
      <c r="S141" s="113"/>
      <c r="T141" s="113"/>
      <c r="U141" s="105"/>
      <c r="V141" s="105"/>
      <c r="W141" s="105"/>
      <c r="X141" s="105"/>
      <c r="Y141" s="105"/>
      <c r="Z141" s="105"/>
      <c r="AA141" s="105"/>
      <c r="AB141" s="105"/>
    </row>
    <row r="142" spans="1:28" s="286" customFormat="1" ht="16.5">
      <c r="A142" s="721" t="s">
        <v>228</v>
      </c>
      <c r="B142" s="721"/>
      <c r="C142" s="721"/>
      <c r="D142" s="496"/>
      <c r="E142" s="404"/>
      <c r="F142" s="114"/>
      <c r="G142" s="115"/>
      <c r="H142" s="115"/>
      <c r="I142" s="115"/>
      <c r="J142" s="115"/>
      <c r="K142" s="115"/>
      <c r="L142" s="115"/>
      <c r="M142" s="115"/>
      <c r="N142" s="115"/>
      <c r="O142" s="115"/>
      <c r="P142" s="115"/>
      <c r="Q142" s="116"/>
      <c r="R142" s="116"/>
      <c r="S142" s="116"/>
      <c r="T142" s="116"/>
      <c r="U142" s="105"/>
      <c r="V142" s="105"/>
      <c r="W142" s="105"/>
      <c r="X142" s="105"/>
      <c r="Y142" s="105"/>
      <c r="Z142" s="105"/>
      <c r="AA142" s="105"/>
      <c r="AB142" s="105"/>
    </row>
    <row r="143" spans="1:28" ht="17.25">
      <c r="A143" s="702" t="s">
        <v>229</v>
      </c>
      <c r="B143" s="702"/>
      <c r="C143" s="702"/>
      <c r="D143" s="702"/>
      <c r="E143" s="497" t="s">
        <v>294</v>
      </c>
      <c r="G143" s="117"/>
      <c r="H143" s="118"/>
      <c r="I143" s="118"/>
      <c r="J143" s="118"/>
      <c r="K143" s="118"/>
      <c r="L143" s="118"/>
      <c r="M143" s="118"/>
      <c r="N143" s="118"/>
      <c r="O143" s="118"/>
      <c r="P143" s="118"/>
      <c r="Q143" s="119"/>
      <c r="R143" s="119"/>
      <c r="S143" s="119"/>
      <c r="T143" s="119"/>
      <c r="U143" s="39"/>
      <c r="V143" s="39"/>
      <c r="W143" s="39"/>
      <c r="X143" s="39"/>
      <c r="Y143" s="39"/>
      <c r="Z143" s="39"/>
      <c r="AA143" s="39"/>
      <c r="AB143" s="39"/>
    </row>
    <row r="144" spans="1:28" s="202" customFormat="1" ht="55.5" customHeight="1" thickBot="1">
      <c r="A144" s="344" t="s">
        <v>8</v>
      </c>
      <c r="B144" s="344" t="s">
        <v>9</v>
      </c>
      <c r="C144" s="344" t="s">
        <v>230</v>
      </c>
      <c r="D144" s="344" t="s">
        <v>231</v>
      </c>
      <c r="E144" s="344" t="s">
        <v>232</v>
      </c>
      <c r="F144" s="120"/>
      <c r="G144" s="94"/>
      <c r="H144" s="95"/>
      <c r="I144" s="95"/>
      <c r="J144" s="96"/>
      <c r="K144" s="96"/>
      <c r="L144" s="96"/>
      <c r="M144" s="96"/>
      <c r="N144" s="96"/>
      <c r="O144" s="96"/>
      <c r="P144" s="96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</row>
    <row r="145" spans="1:28" ht="27">
      <c r="A145" s="372">
        <v>1</v>
      </c>
      <c r="B145" s="375" t="s">
        <v>170</v>
      </c>
      <c r="C145" s="498">
        <v>788.763</v>
      </c>
      <c r="D145" s="499">
        <v>27.89</v>
      </c>
      <c r="E145" s="500">
        <f>D145/C145</f>
        <v>0.03535916365245327</v>
      </c>
      <c r="F145" s="121"/>
      <c r="J145" s="78" t="s">
        <v>16</v>
      </c>
      <c r="K145" s="78" t="s">
        <v>148</v>
      </c>
      <c r="L145" s="79" t="s">
        <v>149</v>
      </c>
      <c r="M145" s="122" t="s">
        <v>147</v>
      </c>
      <c r="N145" s="77"/>
      <c r="O145" s="78" t="s">
        <v>16</v>
      </c>
      <c r="P145" s="78" t="s">
        <v>152</v>
      </c>
      <c r="Q145" s="79" t="s">
        <v>153</v>
      </c>
      <c r="R145" s="122" t="s">
        <v>154</v>
      </c>
      <c r="S145" s="123"/>
      <c r="T145" s="123"/>
      <c r="U145" s="106"/>
      <c r="V145" s="123"/>
      <c r="W145" s="123"/>
      <c r="X145" s="106"/>
      <c r="Y145" s="39"/>
      <c r="Z145" s="39"/>
      <c r="AA145" s="39"/>
      <c r="AB145" s="39"/>
    </row>
    <row r="146" spans="1:28" ht="16.5">
      <c r="A146" s="372">
        <v>2</v>
      </c>
      <c r="B146" s="375" t="s">
        <v>171</v>
      </c>
      <c r="C146" s="498">
        <v>245.682</v>
      </c>
      <c r="D146" s="499">
        <v>1.99</v>
      </c>
      <c r="E146" s="500">
        <f>D146/C146</f>
        <v>0.008099901498685292</v>
      </c>
      <c r="F146" s="121"/>
      <c r="J146" s="26" t="s">
        <v>136</v>
      </c>
      <c r="K146" s="124"/>
      <c r="L146" s="125"/>
      <c r="M146" s="126">
        <f>SUM(K146:L146)</f>
        <v>0</v>
      </c>
      <c r="N146" s="77"/>
      <c r="O146" s="26" t="s">
        <v>136</v>
      </c>
      <c r="P146" s="124"/>
      <c r="Q146" s="125"/>
      <c r="R146" s="126">
        <f>SUM(P146:Q146)</f>
        <v>0</v>
      </c>
      <c r="S146" s="123"/>
      <c r="T146" s="123"/>
      <c r="U146" s="106"/>
      <c r="V146" s="123"/>
      <c r="W146" s="123"/>
      <c r="X146" s="106"/>
      <c r="Y146" s="39"/>
      <c r="Z146" s="39"/>
      <c r="AA146" s="39"/>
      <c r="AB146" s="39"/>
    </row>
    <row r="147" spans="1:28" ht="16.5">
      <c r="A147" s="372">
        <v>3</v>
      </c>
      <c r="B147" s="375" t="s">
        <v>172</v>
      </c>
      <c r="C147" s="498">
        <v>58.992000000000004</v>
      </c>
      <c r="D147" s="499">
        <v>2.31</v>
      </c>
      <c r="E147" s="500">
        <f>D147/C147</f>
        <v>0.039157851912123676</v>
      </c>
      <c r="F147" s="121"/>
      <c r="J147" s="26" t="s">
        <v>137</v>
      </c>
      <c r="K147" s="124"/>
      <c r="L147" s="125"/>
      <c r="M147" s="126">
        <f>SUM(K147:L147)</f>
        <v>0</v>
      </c>
      <c r="N147" s="77"/>
      <c r="O147" s="26" t="s">
        <v>137</v>
      </c>
      <c r="P147" s="124"/>
      <c r="Q147" s="125"/>
      <c r="R147" s="126">
        <f>SUM(P147:Q147)</f>
        <v>0</v>
      </c>
      <c r="S147" s="123"/>
      <c r="T147" s="123"/>
      <c r="U147" s="237"/>
      <c r="V147" s="123"/>
      <c r="W147" s="123"/>
      <c r="X147" s="106"/>
      <c r="Y147" s="39"/>
      <c r="Z147" s="39"/>
      <c r="AA147" s="39"/>
      <c r="AB147" s="39"/>
    </row>
    <row r="148" spans="1:28" ht="16.5">
      <c r="A148" s="372">
        <v>4</v>
      </c>
      <c r="B148" s="375" t="s">
        <v>173</v>
      </c>
      <c r="C148" s="498">
        <v>92.169</v>
      </c>
      <c r="D148" s="499">
        <v>0.76</v>
      </c>
      <c r="E148" s="500">
        <f>D148/C148</f>
        <v>0.008245722531436817</v>
      </c>
      <c r="F148" s="127"/>
      <c r="J148" s="26" t="s">
        <v>138</v>
      </c>
      <c r="K148" s="124"/>
      <c r="L148" s="125"/>
      <c r="M148" s="126">
        <f>SUM(K148:L148)</f>
        <v>0</v>
      </c>
      <c r="N148" s="77"/>
      <c r="O148" s="26" t="s">
        <v>138</v>
      </c>
      <c r="P148" s="124"/>
      <c r="Q148" s="125"/>
      <c r="R148" s="126">
        <f>SUM(P148:Q148)</f>
        <v>0</v>
      </c>
      <c r="S148" s="123"/>
      <c r="T148" s="123"/>
      <c r="U148" s="106"/>
      <c r="V148" s="123"/>
      <c r="W148" s="123"/>
      <c r="X148" s="106"/>
      <c r="Y148" s="39"/>
      <c r="Z148" s="39"/>
      <c r="AA148" s="39"/>
      <c r="AB148" s="39"/>
    </row>
    <row r="149" spans="1:28" ht="16.5">
      <c r="A149" s="501"/>
      <c r="B149" s="446" t="s">
        <v>10</v>
      </c>
      <c r="C149" s="502">
        <f>SUM(C145:C148)</f>
        <v>1185.606</v>
      </c>
      <c r="D149" s="503">
        <f>SUM(D145:D148)</f>
        <v>32.949999999999996</v>
      </c>
      <c r="E149" s="500">
        <f>D149/C149</f>
        <v>0.02779169471139653</v>
      </c>
      <c r="J149" s="26" t="s">
        <v>140</v>
      </c>
      <c r="K149" s="124"/>
      <c r="L149" s="125"/>
      <c r="M149" s="126">
        <f>SUM(K149:L149)</f>
        <v>0</v>
      </c>
      <c r="N149" s="77"/>
      <c r="O149" s="26" t="s">
        <v>140</v>
      </c>
      <c r="P149" s="124"/>
      <c r="Q149" s="125"/>
      <c r="R149" s="126">
        <f>SUM(P149:Q149)</f>
        <v>0</v>
      </c>
      <c r="S149" s="39"/>
      <c r="T149" s="39"/>
      <c r="U149" s="106"/>
      <c r="V149" s="106"/>
      <c r="W149" s="106"/>
      <c r="X149" s="39"/>
      <c r="Y149" s="39"/>
      <c r="Z149" s="39"/>
      <c r="AA149" s="39"/>
      <c r="AB149" s="39"/>
    </row>
    <row r="150" spans="7:28" ht="16.5">
      <c r="G150" s="86"/>
      <c r="H150" s="87"/>
      <c r="I150" s="279">
        <f>484.95+596.11</f>
        <v>1081.06</v>
      </c>
      <c r="J150" s="26" t="s">
        <v>10</v>
      </c>
      <c r="K150" s="124">
        <f>SUM(K146:K149)</f>
        <v>0</v>
      </c>
      <c r="L150" s="125">
        <f>SUM(L146:L149)</f>
        <v>0</v>
      </c>
      <c r="M150" s="126">
        <f>SUM(K150:L150)</f>
        <v>0</v>
      </c>
      <c r="N150" s="89"/>
      <c r="O150" s="26" t="s">
        <v>10</v>
      </c>
      <c r="P150" s="124">
        <f>SUM(P146:P149)</f>
        <v>0</v>
      </c>
      <c r="Q150" s="125">
        <f>SUM(Q146:Q149)</f>
        <v>0</v>
      </c>
      <c r="R150" s="126">
        <f>SUM(P150:Q150)</f>
        <v>0</v>
      </c>
      <c r="S150" s="100"/>
      <c r="T150" s="100"/>
      <c r="U150" s="39"/>
      <c r="V150" s="39"/>
      <c r="W150" s="39"/>
      <c r="X150" s="39"/>
      <c r="Y150" s="39"/>
      <c r="Z150" s="39"/>
      <c r="AA150" s="39"/>
      <c r="AB150" s="39"/>
    </row>
    <row r="151" spans="1:28" ht="15.75">
      <c r="A151" s="350"/>
      <c r="B151" s="350"/>
      <c r="C151" s="350"/>
      <c r="D151" s="350"/>
      <c r="E151" s="350"/>
      <c r="J151" s="128"/>
      <c r="K151" s="129"/>
      <c r="L151" s="130"/>
      <c r="M151" s="131"/>
      <c r="N151" s="77"/>
      <c r="O151" s="77"/>
      <c r="P151" s="58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</row>
    <row r="152" spans="1:28" s="286" customFormat="1" ht="17.25">
      <c r="A152" s="721" t="s">
        <v>233</v>
      </c>
      <c r="B152" s="721"/>
      <c r="C152" s="721"/>
      <c r="D152" s="721"/>
      <c r="E152" s="341"/>
      <c r="F152" s="132"/>
      <c r="G152" s="115"/>
      <c r="H152" s="115"/>
      <c r="I152" s="115"/>
      <c r="J152" s="128"/>
      <c r="K152" s="129"/>
      <c r="L152" s="130"/>
      <c r="M152" s="131"/>
      <c r="N152" s="115"/>
      <c r="O152" s="115"/>
      <c r="P152" s="115"/>
      <c r="Q152" s="116"/>
      <c r="R152" s="116"/>
      <c r="S152" s="116"/>
      <c r="T152" s="116"/>
      <c r="U152" s="105"/>
      <c r="V152" s="105"/>
      <c r="W152" s="105"/>
      <c r="X152" s="105"/>
      <c r="Y152" s="105"/>
      <c r="Z152" s="105"/>
      <c r="AA152" s="105"/>
      <c r="AB152" s="105"/>
    </row>
    <row r="153" spans="1:151" ht="17.25">
      <c r="A153" s="702" t="s">
        <v>234</v>
      </c>
      <c r="B153" s="702"/>
      <c r="C153" s="702"/>
      <c r="D153" s="702"/>
      <c r="E153" s="497" t="s">
        <v>294</v>
      </c>
      <c r="J153" s="128"/>
      <c r="K153" s="129"/>
      <c r="L153" s="130"/>
      <c r="M153" s="131"/>
      <c r="N153" s="77"/>
      <c r="O153" s="77"/>
      <c r="P153" s="77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EU153" s="4" t="s">
        <v>134</v>
      </c>
    </row>
    <row r="154" spans="1:28" ht="52.5" customHeight="1" thickBot="1">
      <c r="A154" s="344" t="s">
        <v>2</v>
      </c>
      <c r="B154" s="344" t="s">
        <v>9</v>
      </c>
      <c r="C154" s="344" t="s">
        <v>235</v>
      </c>
      <c r="D154" s="344" t="s">
        <v>236</v>
      </c>
      <c r="E154" s="344" t="s">
        <v>237</v>
      </c>
      <c r="F154" s="121"/>
      <c r="J154" s="128"/>
      <c r="K154" s="129"/>
      <c r="L154" s="130"/>
      <c r="M154" s="131"/>
      <c r="N154" s="77"/>
      <c r="O154" s="77"/>
      <c r="P154" s="77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</row>
    <row r="155" spans="1:28" ht="15" customHeight="1">
      <c r="A155" s="504">
        <v>1</v>
      </c>
      <c r="B155" s="375" t="s">
        <v>170</v>
      </c>
      <c r="C155" s="505">
        <v>788.763</v>
      </c>
      <c r="D155" s="365">
        <v>42.95564999999999</v>
      </c>
      <c r="E155" s="396">
        <f>D155/C155</f>
        <v>0.054459514454912296</v>
      </c>
      <c r="J155" s="78" t="s">
        <v>16</v>
      </c>
      <c r="K155" s="78" t="s">
        <v>150</v>
      </c>
      <c r="L155" s="79" t="s">
        <v>151</v>
      </c>
      <c r="M155" s="133" t="s">
        <v>41</v>
      </c>
      <c r="N155" s="77"/>
      <c r="O155" s="77"/>
      <c r="P155" s="134"/>
      <c r="Q155" s="123"/>
      <c r="R155" s="123"/>
      <c r="S155" s="123"/>
      <c r="T155" s="106"/>
      <c r="U155" s="39"/>
      <c r="V155" s="39"/>
      <c r="W155" s="39"/>
      <c r="X155" s="39"/>
      <c r="Y155" s="39"/>
      <c r="Z155" s="39"/>
      <c r="AA155" s="39"/>
      <c r="AB155" s="39"/>
    </row>
    <row r="156" spans="1:28" ht="16.5">
      <c r="A156" s="504">
        <v>2</v>
      </c>
      <c r="B156" s="375" t="s">
        <v>171</v>
      </c>
      <c r="C156" s="505">
        <v>245.682</v>
      </c>
      <c r="D156" s="365">
        <v>-0.00014999999999076863</v>
      </c>
      <c r="E156" s="396">
        <f>D156/C156</f>
        <v>-6.105453390593069E-07</v>
      </c>
      <c r="J156" s="26" t="s">
        <v>136</v>
      </c>
      <c r="K156" s="135"/>
      <c r="L156" s="136"/>
      <c r="M156" s="137">
        <f>SUM(K156:L156)</f>
        <v>0</v>
      </c>
      <c r="N156" s="77"/>
      <c r="O156" s="77"/>
      <c r="P156" s="134"/>
      <c r="Q156" s="123"/>
      <c r="R156" s="123"/>
      <c r="S156" s="123"/>
      <c r="T156" s="106"/>
      <c r="U156" s="39"/>
      <c r="V156" s="39"/>
      <c r="W156" s="39"/>
      <c r="X156" s="39"/>
      <c r="Y156" s="39"/>
      <c r="Z156" s="39"/>
      <c r="AA156" s="39"/>
      <c r="AB156" s="39"/>
    </row>
    <row r="157" spans="1:28" ht="16.5">
      <c r="A157" s="504">
        <v>3</v>
      </c>
      <c r="B157" s="375" t="s">
        <v>172</v>
      </c>
      <c r="C157" s="505">
        <v>58.992000000000004</v>
      </c>
      <c r="D157" s="365">
        <v>0.00019999999999598117</v>
      </c>
      <c r="E157" s="396">
        <f>D157/C157</f>
        <v>3.3902902087737515E-06</v>
      </c>
      <c r="J157" s="26" t="s">
        <v>137</v>
      </c>
      <c r="K157" s="135"/>
      <c r="L157" s="136"/>
      <c r="M157" s="137">
        <f>SUM(K157:L157)</f>
        <v>0</v>
      </c>
      <c r="N157" s="77"/>
      <c r="O157" s="77"/>
      <c r="P157" s="134"/>
      <c r="Q157" s="123"/>
      <c r="R157" s="123"/>
      <c r="S157" s="123"/>
      <c r="T157" s="106"/>
      <c r="U157" s="39"/>
      <c r="V157" s="39"/>
      <c r="W157" s="39"/>
      <c r="X157" s="39"/>
      <c r="Y157" s="39"/>
      <c r="Z157" s="39"/>
      <c r="AA157" s="39"/>
      <c r="AB157" s="39"/>
    </row>
    <row r="158" spans="1:28" ht="16.5">
      <c r="A158" s="504">
        <v>4</v>
      </c>
      <c r="B158" s="375" t="s">
        <v>173</v>
      </c>
      <c r="C158" s="505">
        <v>92.169</v>
      </c>
      <c r="D158" s="365">
        <v>4.99999999945544E-05</v>
      </c>
      <c r="E158" s="396">
        <f>D158/C158</f>
        <v>5.424817454301815E-07</v>
      </c>
      <c r="J158" s="26" t="s">
        <v>138</v>
      </c>
      <c r="K158" s="135"/>
      <c r="L158" s="136"/>
      <c r="M158" s="137">
        <f>SUM(K158:L158)</f>
        <v>0</v>
      </c>
      <c r="N158" s="77"/>
      <c r="O158" s="77"/>
      <c r="P158" s="134"/>
      <c r="Q158" s="123"/>
      <c r="R158" s="123"/>
      <c r="S158" s="123"/>
      <c r="T158" s="106"/>
      <c r="U158" s="39"/>
      <c r="V158" s="39"/>
      <c r="W158" s="39"/>
      <c r="X158" s="39"/>
      <c r="Y158" s="39"/>
      <c r="Z158" s="39"/>
      <c r="AA158" s="39"/>
      <c r="AB158" s="39"/>
    </row>
    <row r="159" spans="1:28" ht="16.5">
      <c r="A159" s="506"/>
      <c r="B159" s="507" t="s">
        <v>10</v>
      </c>
      <c r="C159" s="508">
        <f>SUM(C155:C158)</f>
        <v>1185.606</v>
      </c>
      <c r="D159" s="365">
        <f>SUM(D155:D158)</f>
        <v>42.95574999999999</v>
      </c>
      <c r="E159" s="419">
        <f>D159/C159</f>
        <v>0.036231049775389115</v>
      </c>
      <c r="F159" s="7"/>
      <c r="J159" s="26" t="s">
        <v>140</v>
      </c>
      <c r="K159" s="135"/>
      <c r="L159" s="136"/>
      <c r="M159" s="137">
        <f>SUM(K159:L159)</f>
        <v>0</v>
      </c>
      <c r="N159" s="77"/>
      <c r="O159" s="77"/>
      <c r="P159" s="77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</row>
    <row r="160" spans="1:28" ht="16.5">
      <c r="A160" s="350"/>
      <c r="B160" s="350"/>
      <c r="C160" s="350"/>
      <c r="D160" s="350"/>
      <c r="E160" s="350"/>
      <c r="F160" s="376"/>
      <c r="J160" s="26" t="s">
        <v>10</v>
      </c>
      <c r="K160" s="135">
        <f>SUM(K156:K159)</f>
        <v>0</v>
      </c>
      <c r="L160" s="136">
        <f>SUM(L156:L159)</f>
        <v>0</v>
      </c>
      <c r="M160" s="137">
        <f>SUM(K160:L160)</f>
        <v>0</v>
      </c>
      <c r="N160" s="77"/>
      <c r="O160" s="77"/>
      <c r="P160" s="77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</row>
    <row r="161" spans="1:23" s="286" customFormat="1" ht="17.25">
      <c r="A161" s="489" t="s">
        <v>192</v>
      </c>
      <c r="B161" s="404"/>
      <c r="C161" s="404"/>
      <c r="D161" s="404"/>
      <c r="E161" s="404"/>
      <c r="F161" s="426"/>
      <c r="G161" s="102"/>
      <c r="H161" s="103"/>
      <c r="I161" s="103"/>
      <c r="J161" s="128"/>
      <c r="K161" s="138"/>
      <c r="L161" s="139"/>
      <c r="M161" s="77"/>
      <c r="N161" s="104"/>
      <c r="O161" s="104"/>
      <c r="P161" s="104"/>
      <c r="Q161" s="105"/>
      <c r="R161" s="105"/>
      <c r="S161" s="105"/>
      <c r="T161" s="105"/>
      <c r="U161" s="105"/>
      <c r="V161" s="105"/>
      <c r="W161" s="105"/>
    </row>
    <row r="162" spans="1:23" ht="17.25">
      <c r="A162" s="489"/>
      <c r="B162" s="404"/>
      <c r="C162" s="404"/>
      <c r="D162" s="404"/>
      <c r="E162" s="404"/>
      <c r="F162" s="426" t="s">
        <v>11</v>
      </c>
      <c r="J162" s="128"/>
      <c r="K162" s="138"/>
      <c r="L162" s="139"/>
      <c r="M162" s="77"/>
      <c r="N162" s="77"/>
      <c r="O162" s="77"/>
      <c r="P162" s="77"/>
      <c r="Q162" s="39"/>
      <c r="R162" s="39"/>
      <c r="S162" s="39"/>
      <c r="T162" s="39"/>
      <c r="U162" s="39"/>
      <c r="V162" s="39"/>
      <c r="W162" s="39"/>
    </row>
    <row r="163" spans="1:23" ht="48" customHeight="1">
      <c r="A163" s="344" t="s">
        <v>12</v>
      </c>
      <c r="B163" s="344" t="s">
        <v>238</v>
      </c>
      <c r="C163" s="344" t="s">
        <v>239</v>
      </c>
      <c r="D163" s="344" t="s">
        <v>13</v>
      </c>
      <c r="E163" s="344" t="s">
        <v>14</v>
      </c>
      <c r="F163" s="440" t="s">
        <v>15</v>
      </c>
      <c r="J163" s="128"/>
      <c r="K163" s="138"/>
      <c r="L163" s="139"/>
      <c r="M163" s="77"/>
      <c r="N163" s="77"/>
      <c r="O163" s="77"/>
      <c r="P163" s="77"/>
      <c r="Q163" s="39"/>
      <c r="R163" s="39"/>
      <c r="S163" s="39"/>
      <c r="T163" s="39"/>
      <c r="U163" s="39"/>
      <c r="V163" s="39"/>
      <c r="W163" s="39"/>
    </row>
    <row r="164" spans="1:23" ht="16.5">
      <c r="A164" s="503">
        <f>C149</f>
        <v>1185.606</v>
      </c>
      <c r="B164" s="499">
        <f>D149</f>
        <v>32.949999999999996</v>
      </c>
      <c r="C164" s="374">
        <v>1152.6599999999999</v>
      </c>
      <c r="D164" s="509">
        <f>C164+B164</f>
        <v>1185.61</v>
      </c>
      <c r="E164" s="510">
        <v>1.03</v>
      </c>
      <c r="F164" s="369">
        <f>A164*0.85</f>
        <v>1007.7651</v>
      </c>
      <c r="G164" s="35"/>
      <c r="I164" s="36">
        <f>D164/A164</f>
        <v>1.0000033738020893</v>
      </c>
      <c r="J164" s="128"/>
      <c r="K164" s="138"/>
      <c r="L164" s="139"/>
      <c r="M164" s="77"/>
      <c r="N164" s="77"/>
      <c r="O164" s="77"/>
      <c r="P164" s="77"/>
      <c r="Q164" s="39"/>
      <c r="R164" s="39"/>
      <c r="S164" s="39"/>
      <c r="T164" s="39"/>
      <c r="U164" s="39"/>
      <c r="V164" s="39"/>
      <c r="W164" s="39"/>
    </row>
    <row r="165" spans="1:23" ht="16.5">
      <c r="A165" s="724" t="s">
        <v>73</v>
      </c>
      <c r="B165" s="724"/>
      <c r="C165" s="724"/>
      <c r="D165" s="511"/>
      <c r="E165" s="512"/>
      <c r="F165" s="513"/>
      <c r="J165" s="128"/>
      <c r="K165" s="138"/>
      <c r="L165" s="139"/>
      <c r="M165" s="77"/>
      <c r="N165" s="77"/>
      <c r="O165" s="77"/>
      <c r="P165" s="77"/>
      <c r="Q165" s="39"/>
      <c r="R165" s="39"/>
      <c r="S165" s="39"/>
      <c r="T165" s="39"/>
      <c r="U165" s="39"/>
      <c r="V165" s="39"/>
      <c r="W165" s="39"/>
    </row>
    <row r="166" spans="10:23" ht="15">
      <c r="J166" s="128"/>
      <c r="K166" s="138"/>
      <c r="L166" s="139"/>
      <c r="M166" s="77"/>
      <c r="N166" s="77"/>
      <c r="O166" s="77"/>
      <c r="P166" s="77"/>
      <c r="Q166" s="39"/>
      <c r="R166" s="39"/>
      <c r="S166" s="39"/>
      <c r="T166" s="39"/>
      <c r="U166" s="39"/>
      <c r="V166" s="39"/>
      <c r="W166" s="39"/>
    </row>
    <row r="167" spans="1:23" ht="15.75">
      <c r="A167" s="350"/>
      <c r="B167" s="350"/>
      <c r="C167" s="350"/>
      <c r="D167" s="350"/>
      <c r="E167" s="350"/>
      <c r="F167" s="376"/>
      <c r="G167" s="377"/>
      <c r="J167" s="50"/>
      <c r="K167" s="141"/>
      <c r="L167" s="142"/>
      <c r="M167" s="101"/>
      <c r="N167" s="77"/>
      <c r="O167" s="77"/>
      <c r="P167" s="77"/>
      <c r="Q167" s="39"/>
      <c r="R167" s="39"/>
      <c r="S167" s="39"/>
      <c r="T167" s="39"/>
      <c r="U167" s="39"/>
      <c r="V167" s="39"/>
      <c r="W167" s="39"/>
    </row>
    <row r="168" spans="1:23" s="286" customFormat="1" ht="17.25">
      <c r="A168" s="675" t="s">
        <v>240</v>
      </c>
      <c r="B168" s="675"/>
      <c r="C168" s="675"/>
      <c r="D168" s="675"/>
      <c r="E168" s="514"/>
      <c r="F168" s="426"/>
      <c r="G168" s="515"/>
      <c r="H168" s="3"/>
      <c r="I168" s="3"/>
      <c r="J168" s="77"/>
      <c r="K168" s="77"/>
      <c r="L168" s="77"/>
      <c r="M168" s="77"/>
      <c r="N168" s="77"/>
      <c r="O168" s="77"/>
      <c r="P168" s="77"/>
      <c r="Q168" s="39"/>
      <c r="R168" s="39"/>
      <c r="S168" s="39"/>
      <c r="T168" s="39"/>
      <c r="U168" s="105"/>
      <c r="V168" s="105"/>
      <c r="W168" s="105"/>
    </row>
    <row r="169" spans="1:23" ht="17.25">
      <c r="A169" s="725" t="s">
        <v>241</v>
      </c>
      <c r="B169" s="725"/>
      <c r="C169" s="725"/>
      <c r="D169" s="725"/>
      <c r="E169" s="404"/>
      <c r="F169" s="426"/>
      <c r="G169" s="515"/>
      <c r="J169" s="77"/>
      <c r="K169" s="77"/>
      <c r="L169" s="77"/>
      <c r="M169" s="77"/>
      <c r="N169" s="77"/>
      <c r="O169" s="77"/>
      <c r="P169" s="77"/>
      <c r="Q169" s="39"/>
      <c r="R169" s="39"/>
      <c r="S169" s="39"/>
      <c r="T169" s="39"/>
      <c r="U169" s="39"/>
      <c r="V169" s="39"/>
      <c r="W169" s="39"/>
    </row>
    <row r="170" spans="1:23" ht="45.75" customHeight="1" thickBot="1">
      <c r="A170" s="344" t="s">
        <v>2</v>
      </c>
      <c r="B170" s="344" t="s">
        <v>16</v>
      </c>
      <c r="C170" s="344" t="s">
        <v>242</v>
      </c>
      <c r="D170" s="344" t="s">
        <v>238</v>
      </c>
      <c r="E170" s="344" t="s">
        <v>99</v>
      </c>
      <c r="F170" s="440" t="s">
        <v>17</v>
      </c>
      <c r="G170" s="516" t="s">
        <v>18</v>
      </c>
      <c r="H170" s="143"/>
      <c r="I170" s="144"/>
      <c r="J170" s="145"/>
      <c r="K170" s="145"/>
      <c r="L170" s="145"/>
      <c r="M170" s="145"/>
      <c r="N170" s="145"/>
      <c r="O170" s="145"/>
      <c r="P170" s="145"/>
      <c r="Q170" s="146"/>
      <c r="R170" s="146"/>
      <c r="S170" s="146"/>
      <c r="T170" s="146"/>
      <c r="U170" s="39"/>
      <c r="V170" s="39"/>
      <c r="W170" s="39"/>
    </row>
    <row r="171" spans="1:23" ht="16.5">
      <c r="A171" s="372">
        <v>1</v>
      </c>
      <c r="B171" s="375" t="s">
        <v>170</v>
      </c>
      <c r="C171" s="505">
        <v>788.763</v>
      </c>
      <c r="D171" s="499">
        <v>27.89</v>
      </c>
      <c r="E171" s="517">
        <v>762.8513</v>
      </c>
      <c r="F171" s="499">
        <f>E171+D171</f>
        <v>790.7413</v>
      </c>
      <c r="G171" s="518">
        <f>F171/C171</f>
        <v>1.0025081044623037</v>
      </c>
      <c r="H171" s="147"/>
      <c r="I171" s="148"/>
      <c r="J171" s="149" t="s">
        <v>9</v>
      </c>
      <c r="K171" s="149" t="s">
        <v>155</v>
      </c>
      <c r="L171" s="150" t="s">
        <v>156</v>
      </c>
      <c r="M171" s="133" t="s">
        <v>157</v>
      </c>
      <c r="N171" s="151"/>
      <c r="O171" s="151"/>
      <c r="P171" s="134"/>
      <c r="Q171" s="123"/>
      <c r="R171" s="123"/>
      <c r="S171" s="123"/>
      <c r="T171" s="152"/>
      <c r="U171" s="39"/>
      <c r="V171" s="39"/>
      <c r="W171" s="39"/>
    </row>
    <row r="172" spans="1:23" ht="16.5">
      <c r="A172" s="372">
        <v>2</v>
      </c>
      <c r="B172" s="375" t="s">
        <v>171</v>
      </c>
      <c r="C172" s="505">
        <v>245.682</v>
      </c>
      <c r="D172" s="499">
        <v>1.99</v>
      </c>
      <c r="E172" s="517">
        <v>245.7379</v>
      </c>
      <c r="F172" s="499">
        <f>E172+D172</f>
        <v>247.7279</v>
      </c>
      <c r="G172" s="518">
        <f>F172/C172</f>
        <v>1.0083274313950554</v>
      </c>
      <c r="H172" s="147"/>
      <c r="I172" s="148"/>
      <c r="J172" s="26" t="s">
        <v>136</v>
      </c>
      <c r="K172" s="135"/>
      <c r="L172" s="136"/>
      <c r="M172" s="137">
        <f>SUM(K172:L172)</f>
        <v>0</v>
      </c>
      <c r="N172" s="151"/>
      <c r="O172" s="151"/>
      <c r="P172" s="134"/>
      <c r="Q172" s="123"/>
      <c r="R172" s="123"/>
      <c r="S172" s="123"/>
      <c r="T172" s="152"/>
      <c r="U172" s="39"/>
      <c r="V172" s="39"/>
      <c r="W172" s="39"/>
    </row>
    <row r="173" spans="1:23" ht="16.5">
      <c r="A173" s="372">
        <v>3</v>
      </c>
      <c r="B173" s="375" t="s">
        <v>172</v>
      </c>
      <c r="C173" s="505">
        <v>58.992000000000004</v>
      </c>
      <c r="D173" s="499">
        <v>2.31</v>
      </c>
      <c r="E173" s="517">
        <v>63.410399999999996</v>
      </c>
      <c r="F173" s="499">
        <f>E173+D173</f>
        <v>65.7204</v>
      </c>
      <c r="G173" s="518">
        <f>F173/C173</f>
        <v>1.1140561432058582</v>
      </c>
      <c r="H173" s="147"/>
      <c r="I173" s="148"/>
      <c r="J173" s="26" t="s">
        <v>137</v>
      </c>
      <c r="K173" s="135"/>
      <c r="L173" s="136"/>
      <c r="M173" s="137">
        <f>SUM(K173:L173)</f>
        <v>0</v>
      </c>
      <c r="N173" s="151"/>
      <c r="O173" s="151"/>
      <c r="P173" s="134"/>
      <c r="Q173" s="123"/>
      <c r="R173" s="123"/>
      <c r="S173" s="123"/>
      <c r="T173" s="152"/>
      <c r="U173" s="39"/>
      <c r="V173" s="39"/>
      <c r="W173" s="39"/>
    </row>
    <row r="174" spans="1:23" ht="16.5">
      <c r="A174" s="372">
        <v>4</v>
      </c>
      <c r="B174" s="375" t="s">
        <v>173</v>
      </c>
      <c r="C174" s="505">
        <v>92.169</v>
      </c>
      <c r="D174" s="499">
        <v>0.76</v>
      </c>
      <c r="E174" s="517">
        <v>80.66040000000001</v>
      </c>
      <c r="F174" s="499">
        <f>E174+D174</f>
        <v>81.42040000000001</v>
      </c>
      <c r="G174" s="518">
        <f>F174/C174</f>
        <v>0.8833816142086821</v>
      </c>
      <c r="H174" s="147"/>
      <c r="I174" s="148"/>
      <c r="J174" s="26" t="s">
        <v>138</v>
      </c>
      <c r="K174" s="135"/>
      <c r="L174" s="136"/>
      <c r="M174" s="137">
        <f>SUM(K174:L174)</f>
        <v>0</v>
      </c>
      <c r="N174" s="151"/>
      <c r="O174" s="151"/>
      <c r="P174" s="134"/>
      <c r="Q174" s="123"/>
      <c r="R174" s="123"/>
      <c r="S174" s="123"/>
      <c r="T174" s="152"/>
      <c r="U174" s="39"/>
      <c r="V174" s="39"/>
      <c r="W174" s="39"/>
    </row>
    <row r="175" spans="1:23" ht="16.5">
      <c r="A175" s="372"/>
      <c r="B175" s="519" t="s">
        <v>19</v>
      </c>
      <c r="C175" s="505">
        <f>SUM(C171:C174)</f>
        <v>1185.606</v>
      </c>
      <c r="D175" s="520">
        <f>SUM(D171:D174)</f>
        <v>32.949999999999996</v>
      </c>
      <c r="E175" s="520">
        <f>SUM(E171:E174)</f>
        <v>1152.66</v>
      </c>
      <c r="F175" s="499">
        <f>E175+D175</f>
        <v>1185.6100000000001</v>
      </c>
      <c r="G175" s="518">
        <f>F175/C175</f>
        <v>1.0000033738020895</v>
      </c>
      <c r="H175" s="147"/>
      <c r="I175" s="148"/>
      <c r="J175" s="26" t="s">
        <v>140</v>
      </c>
      <c r="K175" s="135"/>
      <c r="L175" s="136"/>
      <c r="M175" s="137">
        <f>SUM(K175:L175)</f>
        <v>0</v>
      </c>
      <c r="N175" s="153"/>
      <c r="O175" s="153"/>
      <c r="P175" s="154"/>
      <c r="Q175" s="155"/>
      <c r="R175" s="155"/>
      <c r="S175" s="123"/>
      <c r="T175" s="152"/>
      <c r="U175" s="39"/>
      <c r="V175" s="39"/>
      <c r="W175" s="39"/>
    </row>
    <row r="176" spans="3:23" ht="16.5">
      <c r="C176" s="140"/>
      <c r="J176" s="26" t="s">
        <v>10</v>
      </c>
      <c r="K176" s="135">
        <f>SUM(K172:K175)</f>
        <v>0</v>
      </c>
      <c r="L176" s="136">
        <f>SUM(L172:L175)</f>
        <v>0</v>
      </c>
      <c r="M176" s="137">
        <f>SUM(K176:L176)</f>
        <v>0</v>
      </c>
      <c r="N176" s="77"/>
      <c r="O176" s="77"/>
      <c r="P176" s="77"/>
      <c r="Q176" s="39"/>
      <c r="R176" s="39"/>
      <c r="S176" s="39"/>
      <c r="T176" s="39"/>
      <c r="U176" s="39"/>
      <c r="V176" s="39"/>
      <c r="W176" s="39"/>
    </row>
    <row r="177" spans="1:23" ht="15">
      <c r="A177" s="521"/>
      <c r="B177" s="350"/>
      <c r="C177" s="350"/>
      <c r="D177" s="350"/>
      <c r="E177" s="350"/>
      <c r="J177" s="77"/>
      <c r="K177" s="77"/>
      <c r="L177" s="77"/>
      <c r="M177" s="77"/>
      <c r="N177" s="77"/>
      <c r="O177" s="77"/>
      <c r="P177" s="77"/>
      <c r="Q177" s="39"/>
      <c r="R177" s="39"/>
      <c r="S177" s="39"/>
      <c r="T177" s="39"/>
      <c r="U177" s="39"/>
      <c r="V177" s="39"/>
      <c r="W177" s="39"/>
    </row>
    <row r="178" spans="1:23" s="286" customFormat="1" ht="16.5">
      <c r="A178" s="489" t="s">
        <v>193</v>
      </c>
      <c r="B178" s="404"/>
      <c r="C178" s="404"/>
      <c r="D178" s="404"/>
      <c r="E178" s="404"/>
      <c r="F178" s="60"/>
      <c r="G178" s="102"/>
      <c r="H178" s="103"/>
      <c r="I178" s="103"/>
      <c r="J178" s="104"/>
      <c r="K178" s="104"/>
      <c r="L178" s="104"/>
      <c r="M178" s="104"/>
      <c r="N178" s="104"/>
      <c r="O178" s="104"/>
      <c r="P178" s="104"/>
      <c r="Q178" s="105"/>
      <c r="R178" s="105"/>
      <c r="S178" s="105"/>
      <c r="T178" s="105"/>
      <c r="U178" s="105"/>
      <c r="V178" s="105"/>
      <c r="W178" s="105"/>
    </row>
    <row r="179" spans="1:23" ht="17.25">
      <c r="A179" s="489"/>
      <c r="B179" s="404"/>
      <c r="C179" s="404"/>
      <c r="D179" s="404"/>
      <c r="E179" s="404"/>
      <c r="J179" s="77"/>
      <c r="K179" s="77"/>
      <c r="L179" s="77"/>
      <c r="M179" s="77"/>
      <c r="N179" s="77"/>
      <c r="O179" s="77"/>
      <c r="P179" s="77"/>
      <c r="Q179" s="39"/>
      <c r="R179" s="39"/>
      <c r="S179" s="39"/>
      <c r="T179" s="39"/>
      <c r="U179" s="39"/>
      <c r="V179" s="39"/>
      <c r="W179" s="39"/>
    </row>
    <row r="180" spans="1:23" s="202" customFormat="1" ht="24" customHeight="1">
      <c r="A180" s="391" t="s">
        <v>12</v>
      </c>
      <c r="B180" s="391" t="s">
        <v>20</v>
      </c>
      <c r="C180" s="391" t="s">
        <v>14</v>
      </c>
      <c r="D180" s="391" t="s">
        <v>21</v>
      </c>
      <c r="E180" s="391" t="s">
        <v>22</v>
      </c>
      <c r="F180" s="156"/>
      <c r="G180" s="94"/>
      <c r="H180" s="95"/>
      <c r="I180" s="95"/>
      <c r="J180" s="96"/>
      <c r="K180" s="96"/>
      <c r="L180" s="96"/>
      <c r="M180" s="96"/>
      <c r="N180" s="96"/>
      <c r="O180" s="96"/>
      <c r="P180" s="154"/>
      <c r="Q180" s="157"/>
      <c r="R180" s="157"/>
      <c r="S180" s="157"/>
      <c r="T180" s="158"/>
      <c r="U180" s="97"/>
      <c r="V180" s="97"/>
      <c r="W180" s="97"/>
    </row>
    <row r="181" spans="1:23" ht="16.5">
      <c r="A181" s="520">
        <v>1185.606</v>
      </c>
      <c r="B181" s="520">
        <v>1185.6100000000001</v>
      </c>
      <c r="C181" s="522">
        <v>1.03</v>
      </c>
      <c r="D181" s="520">
        <v>1095.13425</v>
      </c>
      <c r="E181" s="523">
        <f>D181/A181</f>
        <v>0.9236915552046802</v>
      </c>
      <c r="J181" s="77"/>
      <c r="K181" s="77"/>
      <c r="L181" s="77"/>
      <c r="M181" s="77"/>
      <c r="N181" s="77"/>
      <c r="O181" s="77"/>
      <c r="P181" s="134"/>
      <c r="Q181" s="39"/>
      <c r="R181" s="39"/>
      <c r="S181" s="39"/>
      <c r="T181" s="39"/>
      <c r="U181" s="39"/>
      <c r="V181" s="39"/>
      <c r="W181" s="39"/>
    </row>
    <row r="182" spans="1:23" ht="15">
      <c r="A182" s="524"/>
      <c r="B182" s="524"/>
      <c r="C182" s="525"/>
      <c r="D182" s="524"/>
      <c r="E182" s="488"/>
      <c r="J182" s="77"/>
      <c r="K182" s="77"/>
      <c r="L182" s="77"/>
      <c r="M182" s="77"/>
      <c r="N182" s="77"/>
      <c r="O182" s="77"/>
      <c r="P182" s="134"/>
      <c r="Q182" s="39"/>
      <c r="R182" s="39"/>
      <c r="S182" s="39"/>
      <c r="T182" s="39"/>
      <c r="U182" s="39"/>
      <c r="V182" s="39"/>
      <c r="W182" s="39"/>
    </row>
    <row r="183" spans="1:23" ht="15">
      <c r="A183" s="379"/>
      <c r="B183" s="350"/>
      <c r="C183" s="350"/>
      <c r="D183" s="350"/>
      <c r="E183" s="350"/>
      <c r="J183" s="77"/>
      <c r="K183" s="77"/>
      <c r="L183" s="77"/>
      <c r="M183" s="77"/>
      <c r="N183" s="77"/>
      <c r="O183" s="77"/>
      <c r="P183" s="134"/>
      <c r="Q183" s="39"/>
      <c r="R183" s="39"/>
      <c r="S183" s="39"/>
      <c r="T183" s="39"/>
      <c r="U183" s="39"/>
      <c r="V183" s="39"/>
      <c r="W183" s="39"/>
    </row>
    <row r="184" spans="1:23" ht="15">
      <c r="A184" s="379"/>
      <c r="B184" s="350"/>
      <c r="C184" s="350"/>
      <c r="D184" s="350"/>
      <c r="E184" s="350"/>
      <c r="J184" s="77"/>
      <c r="K184" s="77"/>
      <c r="L184" s="77"/>
      <c r="M184" s="77"/>
      <c r="N184" s="77"/>
      <c r="O184" s="77"/>
      <c r="P184" s="134"/>
      <c r="Q184" s="39"/>
      <c r="R184" s="39"/>
      <c r="S184" s="39"/>
      <c r="T184" s="39"/>
      <c r="U184" s="39"/>
      <c r="V184" s="39"/>
      <c r="W184" s="39"/>
    </row>
    <row r="185" spans="1:23" ht="15">
      <c r="A185" s="379"/>
      <c r="B185" s="350"/>
      <c r="C185" s="350"/>
      <c r="D185" s="350"/>
      <c r="E185" s="350"/>
      <c r="J185" s="77"/>
      <c r="K185" s="77"/>
      <c r="L185" s="77"/>
      <c r="M185" s="77"/>
      <c r="N185" s="77"/>
      <c r="O185" s="77"/>
      <c r="P185" s="134"/>
      <c r="Q185" s="39"/>
      <c r="R185" s="39"/>
      <c r="S185" s="39"/>
      <c r="T185" s="39"/>
      <c r="U185" s="39"/>
      <c r="V185" s="39"/>
      <c r="W185" s="39"/>
    </row>
    <row r="186" spans="1:23" s="286" customFormat="1" ht="16.5">
      <c r="A186" s="403" t="s">
        <v>194</v>
      </c>
      <c r="B186" s="526"/>
      <c r="C186" s="526"/>
      <c r="D186" s="526"/>
      <c r="E186" s="404"/>
      <c r="F186" s="60"/>
      <c r="G186" s="102"/>
      <c r="H186" s="103"/>
      <c r="I186" s="103"/>
      <c r="J186" s="104"/>
      <c r="K186" s="104"/>
      <c r="L186" s="104"/>
      <c r="M186" s="104"/>
      <c r="N186" s="104"/>
      <c r="O186" s="104"/>
      <c r="P186" s="134"/>
      <c r="Q186" s="105"/>
      <c r="R186" s="105"/>
      <c r="S186" s="105"/>
      <c r="T186" s="105"/>
      <c r="U186" s="105"/>
      <c r="V186" s="105"/>
      <c r="W186" s="105"/>
    </row>
    <row r="187" spans="1:23" ht="18" thickBot="1">
      <c r="A187" s="725" t="s">
        <v>243</v>
      </c>
      <c r="B187" s="725"/>
      <c r="C187" s="725"/>
      <c r="D187" s="725"/>
      <c r="E187" s="404"/>
      <c r="J187" s="77"/>
      <c r="K187" s="77"/>
      <c r="L187" s="77"/>
      <c r="M187" s="77"/>
      <c r="N187" s="77"/>
      <c r="O187" s="77"/>
      <c r="P187" s="134"/>
      <c r="Q187" s="39"/>
      <c r="R187" s="39"/>
      <c r="S187" s="39"/>
      <c r="T187" s="39"/>
      <c r="U187" s="39"/>
      <c r="V187" s="39"/>
      <c r="W187" s="39"/>
    </row>
    <row r="188" spans="1:23" ht="35.25" customHeight="1">
      <c r="A188" s="344" t="s">
        <v>2</v>
      </c>
      <c r="B188" s="344" t="s">
        <v>16</v>
      </c>
      <c r="C188" s="344" t="s">
        <v>244</v>
      </c>
      <c r="D188" s="344" t="s">
        <v>21</v>
      </c>
      <c r="E188" s="408" t="s">
        <v>22</v>
      </c>
      <c r="J188" s="149" t="s">
        <v>9</v>
      </c>
      <c r="K188" s="149" t="s">
        <v>167</v>
      </c>
      <c r="L188" s="149" t="s">
        <v>168</v>
      </c>
      <c r="M188" s="159" t="s">
        <v>21</v>
      </c>
      <c r="N188" s="77"/>
      <c r="O188" s="77"/>
      <c r="P188" s="134"/>
      <c r="Q188" s="39"/>
      <c r="R188" s="39"/>
      <c r="S188" s="39"/>
      <c r="T188" s="39"/>
      <c r="U188" s="39"/>
      <c r="V188" s="39"/>
      <c r="W188" s="39"/>
    </row>
    <row r="189" spans="1:23" ht="18.75" customHeight="1">
      <c r="A189" s="372">
        <v>1</v>
      </c>
      <c r="B189" s="375" t="s">
        <v>170</v>
      </c>
      <c r="C189" s="505">
        <v>788.763</v>
      </c>
      <c r="D189" s="374">
        <v>732.53565</v>
      </c>
      <c r="E189" s="480">
        <f>D189/C189</f>
        <v>0.9287145188098326</v>
      </c>
      <c r="J189" s="26" t="s">
        <v>136</v>
      </c>
      <c r="K189" s="135"/>
      <c r="L189" s="136"/>
      <c r="M189" s="137">
        <f>SUM(K189:L189)</f>
        <v>0</v>
      </c>
      <c r="N189" s="77"/>
      <c r="O189" s="77"/>
      <c r="P189" s="134"/>
      <c r="Q189" s="160"/>
      <c r="R189" s="160"/>
      <c r="S189" s="134"/>
      <c r="T189" s="106"/>
      <c r="U189" s="39"/>
      <c r="V189" s="39"/>
      <c r="W189" s="39"/>
    </row>
    <row r="190" spans="1:23" ht="16.5">
      <c r="A190" s="372">
        <v>2</v>
      </c>
      <c r="B190" s="375" t="s">
        <v>171</v>
      </c>
      <c r="C190" s="505">
        <v>245.682</v>
      </c>
      <c r="D190" s="374">
        <v>229.25805</v>
      </c>
      <c r="E190" s="480">
        <f>D190/C190</f>
        <v>0.9331495591862652</v>
      </c>
      <c r="J190" s="26" t="s">
        <v>137</v>
      </c>
      <c r="K190" s="135"/>
      <c r="L190" s="136"/>
      <c r="M190" s="137">
        <f>SUM(K190:L190)</f>
        <v>0</v>
      </c>
      <c r="N190" s="77"/>
      <c r="O190" s="77"/>
      <c r="P190" s="134"/>
      <c r="Q190" s="160"/>
      <c r="R190" s="160"/>
      <c r="S190" s="134"/>
      <c r="T190" s="106"/>
      <c r="U190" s="39"/>
      <c r="V190" s="39"/>
      <c r="W190" s="39"/>
    </row>
    <row r="191" spans="1:23" ht="16.5">
      <c r="A191" s="372">
        <v>3</v>
      </c>
      <c r="B191" s="375" t="s">
        <v>172</v>
      </c>
      <c r="C191" s="505">
        <v>58.992000000000004</v>
      </c>
      <c r="D191" s="374">
        <v>59.5602</v>
      </c>
      <c r="E191" s="480">
        <f>D191/C191</f>
        <v>1.0096318144833196</v>
      </c>
      <c r="J191" s="26" t="s">
        <v>138</v>
      </c>
      <c r="K191" s="135"/>
      <c r="L191" s="136"/>
      <c r="M191" s="137">
        <f>SUM(K191:L191)</f>
        <v>0</v>
      </c>
      <c r="N191" s="77"/>
      <c r="O191" s="77"/>
      <c r="P191" s="134"/>
      <c r="Q191" s="160"/>
      <c r="R191" s="160"/>
      <c r="S191" s="134"/>
      <c r="T191" s="106"/>
      <c r="U191" s="39"/>
      <c r="V191" s="39"/>
      <c r="W191" s="39"/>
    </row>
    <row r="192" spans="1:23" ht="16.5">
      <c r="A192" s="372">
        <v>4</v>
      </c>
      <c r="B192" s="375" t="s">
        <v>173</v>
      </c>
      <c r="C192" s="505">
        <v>92.169</v>
      </c>
      <c r="D192" s="374">
        <v>73.78035</v>
      </c>
      <c r="E192" s="480">
        <f>D192/C192</f>
        <v>0.8004898610161768</v>
      </c>
      <c r="J192" s="26" t="s">
        <v>139</v>
      </c>
      <c r="K192" s="135"/>
      <c r="L192" s="136"/>
      <c r="M192" s="137">
        <f>SUM(K192:L192)</f>
        <v>0</v>
      </c>
      <c r="N192" s="77"/>
      <c r="O192" s="77"/>
      <c r="P192" s="134"/>
      <c r="Q192" s="160"/>
      <c r="R192" s="160"/>
      <c r="S192" s="134"/>
      <c r="T192" s="106"/>
      <c r="U192" s="39"/>
      <c r="V192" s="39"/>
      <c r="W192" s="39"/>
    </row>
    <row r="193" spans="1:23" ht="16.5">
      <c r="A193" s="372"/>
      <c r="B193" s="519" t="s">
        <v>19</v>
      </c>
      <c r="C193" s="505">
        <f>SUM(C189:C192)</f>
        <v>1185.606</v>
      </c>
      <c r="D193" s="374">
        <f>SUM(D189:D192)</f>
        <v>1095.13425</v>
      </c>
      <c r="E193" s="480">
        <f>D193/C193</f>
        <v>0.9236915552046802</v>
      </c>
      <c r="J193" s="26" t="s">
        <v>10</v>
      </c>
      <c r="K193" s="135">
        <f>SUM(K189:K192)</f>
        <v>0</v>
      </c>
      <c r="L193" s="136">
        <f>SUM(L189:L192)</f>
        <v>0</v>
      </c>
      <c r="M193" s="137">
        <f>SUM(K193:L193)</f>
        <v>0</v>
      </c>
      <c r="N193" s="77"/>
      <c r="O193" s="77"/>
      <c r="P193" s="154"/>
      <c r="Q193" s="157"/>
      <c r="R193" s="157"/>
      <c r="S193" s="157"/>
      <c r="T193" s="106"/>
      <c r="U193" s="39"/>
      <c r="V193" s="39"/>
      <c r="W193" s="39"/>
    </row>
    <row r="194" spans="1:23" ht="16.5">
      <c r="A194" s="33"/>
      <c r="B194" s="287"/>
      <c r="C194" s="161"/>
      <c r="D194" s="161"/>
      <c r="E194" s="162"/>
      <c r="J194" s="91"/>
      <c r="K194" s="138"/>
      <c r="L194" s="139"/>
      <c r="M194" s="77"/>
      <c r="N194" s="77"/>
      <c r="O194" s="77"/>
      <c r="P194" s="154"/>
      <c r="Q194" s="157"/>
      <c r="R194" s="157"/>
      <c r="S194" s="157"/>
      <c r="T194" s="106"/>
      <c r="U194" s="39"/>
      <c r="V194" s="39"/>
      <c r="W194" s="39"/>
    </row>
    <row r="195" spans="1:26" ht="15.75" customHeight="1">
      <c r="A195" s="748"/>
      <c r="B195" s="433"/>
      <c r="C195" s="350"/>
      <c r="D195" s="350"/>
      <c r="E195" s="350"/>
      <c r="F195" s="376"/>
      <c r="G195" s="377"/>
      <c r="J195" s="77"/>
      <c r="K195" s="77"/>
      <c r="L195" s="77"/>
      <c r="M195" s="77"/>
      <c r="N195" s="77"/>
      <c r="O195" s="77"/>
      <c r="P195" s="77"/>
      <c r="Q195" s="39"/>
      <c r="R195" s="39"/>
      <c r="S195" s="39"/>
      <c r="T195" s="39"/>
      <c r="U195" s="39"/>
      <c r="V195" s="39"/>
      <c r="W195" s="39"/>
      <c r="X195" s="39"/>
      <c r="Y195" s="39"/>
      <c r="Z195" s="39"/>
    </row>
    <row r="196" spans="1:26" s="286" customFormat="1" ht="16.5">
      <c r="A196" s="489" t="s">
        <v>195</v>
      </c>
      <c r="B196" s="341"/>
      <c r="C196" s="342"/>
      <c r="D196" s="341"/>
      <c r="E196" s="341"/>
      <c r="F196" s="749"/>
      <c r="G196" s="750"/>
      <c r="H196" s="115"/>
      <c r="I196" s="115"/>
      <c r="J196" s="115"/>
      <c r="K196" s="115"/>
      <c r="L196" s="115"/>
      <c r="M196" s="115"/>
      <c r="N196" s="115"/>
      <c r="O196" s="115"/>
      <c r="P196" s="115"/>
      <c r="Q196" s="116"/>
      <c r="R196" s="116"/>
      <c r="S196" s="116"/>
      <c r="T196" s="116"/>
      <c r="U196" s="105"/>
      <c r="V196" s="105"/>
      <c r="W196" s="105"/>
      <c r="X196" s="105"/>
      <c r="Y196" s="105"/>
      <c r="Z196" s="105"/>
    </row>
    <row r="197" spans="1:26" ht="17.25">
      <c r="A197" s="340"/>
      <c r="B197" s="404"/>
      <c r="C197" s="341"/>
      <c r="D197" s="751" t="s">
        <v>86</v>
      </c>
      <c r="E197" s="751"/>
      <c r="F197" s="751"/>
      <c r="G197" s="751"/>
      <c r="H197" s="164"/>
      <c r="I197" s="164"/>
      <c r="J197" s="77"/>
      <c r="K197" s="77"/>
      <c r="L197" s="77"/>
      <c r="M197" s="77"/>
      <c r="N197" s="77"/>
      <c r="O197" s="77"/>
      <c r="P197" s="77"/>
      <c r="Q197" s="39"/>
      <c r="R197" s="39"/>
      <c r="S197" s="39"/>
      <c r="T197" s="39"/>
      <c r="U197" s="39"/>
      <c r="V197" s="39"/>
      <c r="W197" s="39"/>
      <c r="X197" s="39"/>
      <c r="Y197" s="39"/>
      <c r="Z197" s="39"/>
    </row>
    <row r="198" spans="1:26" ht="47.25" customHeight="1">
      <c r="A198" s="344" t="s">
        <v>8</v>
      </c>
      <c r="B198" s="344" t="s">
        <v>9</v>
      </c>
      <c r="C198" s="344" t="s">
        <v>12</v>
      </c>
      <c r="D198" s="344" t="s">
        <v>87</v>
      </c>
      <c r="E198" s="344" t="s">
        <v>129</v>
      </c>
      <c r="F198" s="440" t="s">
        <v>88</v>
      </c>
      <c r="G198" s="344" t="s">
        <v>89</v>
      </c>
      <c r="H198" s="165"/>
      <c r="I198" s="166"/>
      <c r="J198" s="167"/>
      <c r="K198" s="168"/>
      <c r="L198" s="167"/>
      <c r="M198" s="167"/>
      <c r="N198" s="167"/>
      <c r="O198" s="167"/>
      <c r="P198" s="77"/>
      <c r="Q198" s="39"/>
      <c r="R198" s="39"/>
      <c r="S198" s="39"/>
      <c r="T198" s="39"/>
      <c r="U198" s="39"/>
      <c r="V198" s="39"/>
      <c r="W198" s="39"/>
      <c r="X198" s="39"/>
      <c r="Y198" s="39"/>
      <c r="Z198" s="39"/>
    </row>
    <row r="199" spans="1:26" ht="16.5">
      <c r="A199" s="372">
        <v>1</v>
      </c>
      <c r="B199" s="375" t="s">
        <v>170</v>
      </c>
      <c r="C199" s="657">
        <v>22.9</v>
      </c>
      <c r="D199" s="563">
        <v>22.885538999999998</v>
      </c>
      <c r="E199" s="563">
        <v>22.9</v>
      </c>
      <c r="F199" s="499">
        <f>D199-E199</f>
        <v>-0.014461000000000723</v>
      </c>
      <c r="G199" s="564">
        <f>E199/D199</f>
        <v>1.0006318837410821</v>
      </c>
      <c r="H199" s="169"/>
      <c r="I199" s="169"/>
      <c r="Q199" s="123"/>
      <c r="R199" s="123"/>
      <c r="S199" s="123"/>
      <c r="T199" s="106"/>
      <c r="U199" s="39"/>
      <c r="V199" s="39"/>
      <c r="W199" s="39"/>
      <c r="X199" s="77"/>
      <c r="Y199" s="39"/>
      <c r="Z199" s="39"/>
    </row>
    <row r="200" spans="1:26" ht="16.5">
      <c r="A200" s="372">
        <v>2</v>
      </c>
      <c r="B200" s="375" t="s">
        <v>171</v>
      </c>
      <c r="C200" s="657">
        <v>7.37</v>
      </c>
      <c r="D200" s="563">
        <v>7.3721369999999995</v>
      </c>
      <c r="E200" s="563">
        <v>7.3721369999999995</v>
      </c>
      <c r="F200" s="499">
        <f>D200-E200</f>
        <v>0</v>
      </c>
      <c r="G200" s="564">
        <f>E200/D200</f>
        <v>1</v>
      </c>
      <c r="H200" s="169"/>
      <c r="I200" s="169"/>
      <c r="Q200" s="123"/>
      <c r="R200" s="123"/>
      <c r="S200" s="123"/>
      <c r="T200" s="106"/>
      <c r="U200" s="39"/>
      <c r="V200" s="39"/>
      <c r="W200" s="39"/>
      <c r="X200" s="77"/>
      <c r="Y200" s="39"/>
      <c r="Z200" s="39"/>
    </row>
    <row r="201" spans="1:26" ht="16.5">
      <c r="A201" s="372">
        <v>3</v>
      </c>
      <c r="B201" s="375" t="s">
        <v>172</v>
      </c>
      <c r="C201" s="657">
        <v>1.9</v>
      </c>
      <c r="D201" s="563">
        <v>1.9023119999999998</v>
      </c>
      <c r="E201" s="563">
        <v>1.9023119999999998</v>
      </c>
      <c r="F201" s="499">
        <f>D201-E201</f>
        <v>0</v>
      </c>
      <c r="G201" s="564">
        <f>E201/D201</f>
        <v>1</v>
      </c>
      <c r="H201" s="169"/>
      <c r="I201" s="169"/>
      <c r="Q201" s="123"/>
      <c r="R201" s="123"/>
      <c r="S201" s="123"/>
      <c r="T201" s="106"/>
      <c r="U201" s="39"/>
      <c r="V201" s="39"/>
      <c r="W201" s="39"/>
      <c r="X201" s="77"/>
      <c r="Y201" s="39"/>
      <c r="Z201" s="39"/>
    </row>
    <row r="202" spans="1:26" ht="16.5">
      <c r="A202" s="372">
        <v>4</v>
      </c>
      <c r="B202" s="375" t="s">
        <v>173</v>
      </c>
      <c r="C202" s="657">
        <v>2.42</v>
      </c>
      <c r="D202" s="563">
        <v>2.4198120000000003</v>
      </c>
      <c r="E202" s="563">
        <v>2.4198120000000003</v>
      </c>
      <c r="F202" s="499">
        <f>D202-E202</f>
        <v>0</v>
      </c>
      <c r="G202" s="564">
        <f>E202/D202</f>
        <v>1</v>
      </c>
      <c r="H202" s="169"/>
      <c r="I202" s="169"/>
      <c r="Q202" s="123"/>
      <c r="R202" s="123"/>
      <c r="S202" s="123"/>
      <c r="T202" s="106"/>
      <c r="U202" s="39"/>
      <c r="V202" s="39"/>
      <c r="W202" s="39"/>
      <c r="X202" s="77"/>
      <c r="Y202" s="39"/>
      <c r="Z202" s="39"/>
    </row>
    <row r="203" spans="1:26" ht="16.5">
      <c r="A203" s="501"/>
      <c r="B203" s="446" t="s">
        <v>10</v>
      </c>
      <c r="C203" s="658">
        <f>SUM(C199:C202)</f>
        <v>34.59</v>
      </c>
      <c r="D203" s="565">
        <f>SUM(D199:D202)</f>
        <v>34.5798</v>
      </c>
      <c r="E203" s="565">
        <f>SUM(E199:E202)</f>
        <v>34.594260999999996</v>
      </c>
      <c r="F203" s="499">
        <f>D203-E203</f>
        <v>-0.01446099999999717</v>
      </c>
      <c r="G203" s="564">
        <f>E203/D203</f>
        <v>1.0004181921237254</v>
      </c>
      <c r="H203" s="169"/>
      <c r="I203" s="169"/>
      <c r="Q203" s="39"/>
      <c r="R203" s="39"/>
      <c r="S203" s="39"/>
      <c r="T203" s="39"/>
      <c r="U203" s="39"/>
      <c r="V203" s="39"/>
      <c r="W203" s="39"/>
      <c r="X203" s="77"/>
      <c r="Y203" s="39"/>
      <c r="Z203" s="39"/>
    </row>
    <row r="204" spans="1:26" ht="15">
      <c r="A204" s="288"/>
      <c r="B204" s="50"/>
      <c r="C204" s="50"/>
      <c r="D204" s="50"/>
      <c r="E204" s="289"/>
      <c r="F204" s="170"/>
      <c r="G204" s="290"/>
      <c r="H204" s="169"/>
      <c r="I204" s="169"/>
      <c r="Q204" s="39"/>
      <c r="R204" s="39"/>
      <c r="S204" s="39"/>
      <c r="T204" s="39"/>
      <c r="U204" s="39"/>
      <c r="V204" s="39"/>
      <c r="W204" s="39"/>
      <c r="X204" s="77"/>
      <c r="Y204" s="39"/>
      <c r="Z204" s="39"/>
    </row>
    <row r="205" spans="1:20" ht="15">
      <c r="A205" s="39"/>
      <c r="B205" s="50"/>
      <c r="C205" s="50"/>
      <c r="D205" s="50"/>
      <c r="G205" s="86"/>
      <c r="H205" s="87"/>
      <c r="I205" s="87"/>
      <c r="J205" s="87"/>
      <c r="K205" s="87"/>
      <c r="L205" s="87"/>
      <c r="M205" s="87"/>
      <c r="N205" s="87"/>
      <c r="O205" s="87"/>
      <c r="P205" s="87"/>
      <c r="Q205" s="140"/>
      <c r="R205" s="140"/>
      <c r="S205" s="140"/>
      <c r="T205" s="140"/>
    </row>
    <row r="206" spans="1:25" ht="22.5" customHeight="1">
      <c r="A206" s="688" t="s">
        <v>71</v>
      </c>
      <c r="B206" s="688"/>
      <c r="C206" s="688"/>
      <c r="D206" s="688"/>
      <c r="E206" s="688"/>
      <c r="G206" s="86"/>
      <c r="H206" s="87"/>
      <c r="I206" s="87"/>
      <c r="J206" s="89"/>
      <c r="K206" s="89"/>
      <c r="L206" s="89"/>
      <c r="M206" s="89"/>
      <c r="N206" s="89"/>
      <c r="O206" s="89"/>
      <c r="P206" s="89"/>
      <c r="Q206" s="100"/>
      <c r="R206" s="100"/>
      <c r="S206" s="100"/>
      <c r="T206" s="100"/>
      <c r="U206" s="39"/>
      <c r="V206" s="39"/>
      <c r="W206" s="39"/>
      <c r="X206" s="39"/>
      <c r="Y206" s="39"/>
    </row>
    <row r="207" spans="1:25" ht="17.25">
      <c r="A207" s="340" t="s">
        <v>72</v>
      </c>
      <c r="B207" s="341"/>
      <c r="C207" s="342"/>
      <c r="D207" s="341"/>
      <c r="E207" s="341"/>
      <c r="F207" s="171"/>
      <c r="G207" s="86"/>
      <c r="H207" s="87"/>
      <c r="I207" s="87"/>
      <c r="J207" s="89"/>
      <c r="K207" s="89"/>
      <c r="L207" s="89"/>
      <c r="M207" s="89"/>
      <c r="N207" s="89"/>
      <c r="O207" s="89"/>
      <c r="P207" s="89"/>
      <c r="Q207" s="100"/>
      <c r="R207" s="100"/>
      <c r="S207" s="100"/>
      <c r="T207" s="100"/>
      <c r="U207" s="39"/>
      <c r="V207" s="39"/>
      <c r="W207" s="39"/>
      <c r="X207" s="39"/>
      <c r="Y207" s="39"/>
    </row>
    <row r="208" spans="1:25" ht="17.25">
      <c r="A208" s="700" t="s">
        <v>245</v>
      </c>
      <c r="B208" s="700"/>
      <c r="C208" s="700"/>
      <c r="D208" s="700"/>
      <c r="E208" s="341"/>
      <c r="F208" s="171"/>
      <c r="J208" s="77"/>
      <c r="K208" s="77"/>
      <c r="L208" s="77"/>
      <c r="M208" s="77"/>
      <c r="N208" s="77"/>
      <c r="O208" s="77"/>
      <c r="P208" s="77"/>
      <c r="Q208" s="39"/>
      <c r="R208" s="39"/>
      <c r="S208" s="39"/>
      <c r="T208" s="39"/>
      <c r="U208" s="39"/>
      <c r="V208" s="39"/>
      <c r="W208" s="39"/>
      <c r="X208" s="39"/>
      <c r="Y208" s="39"/>
    </row>
    <row r="209" spans="1:25" s="202" customFormat="1" ht="33">
      <c r="A209" s="344" t="s">
        <v>65</v>
      </c>
      <c r="B209" s="344" t="s">
        <v>24</v>
      </c>
      <c r="C209" s="344" t="s">
        <v>25</v>
      </c>
      <c r="D209" s="344" t="s">
        <v>26</v>
      </c>
      <c r="E209" s="345"/>
      <c r="F209" s="172"/>
      <c r="G209" s="94"/>
      <c r="H209" s="95"/>
      <c r="I209" s="95"/>
      <c r="J209" s="96"/>
      <c r="K209" s="96"/>
      <c r="L209" s="96"/>
      <c r="M209" s="96"/>
      <c r="N209" s="96"/>
      <c r="O209" s="96"/>
      <c r="P209" s="96"/>
      <c r="Q209" s="97"/>
      <c r="R209" s="97"/>
      <c r="S209" s="97"/>
      <c r="T209" s="97"/>
      <c r="U209" s="97"/>
      <c r="V209" s="97"/>
      <c r="W209" s="97"/>
      <c r="X209" s="97"/>
      <c r="Y209" s="97"/>
    </row>
    <row r="210" spans="1:25" ht="18" customHeight="1">
      <c r="A210" s="687" t="s">
        <v>127</v>
      </c>
      <c r="B210" s="347" t="s">
        <v>183</v>
      </c>
      <c r="C210" s="348" t="s">
        <v>246</v>
      </c>
      <c r="D210" s="349">
        <v>0</v>
      </c>
      <c r="E210" s="350"/>
      <c r="F210" s="173"/>
      <c r="J210" s="77"/>
      <c r="K210" s="77"/>
      <c r="L210" s="77"/>
      <c r="M210" s="77"/>
      <c r="N210" s="77"/>
      <c r="O210" s="77"/>
      <c r="P210" s="77"/>
      <c r="Q210" s="39"/>
      <c r="R210" s="39"/>
      <c r="S210" s="39"/>
      <c r="T210" s="39"/>
      <c r="U210" s="39"/>
      <c r="V210" s="39"/>
      <c r="W210" s="39"/>
      <c r="X210" s="39"/>
      <c r="Y210" s="39"/>
    </row>
    <row r="211" spans="1:25" ht="15.75">
      <c r="A211" s="687"/>
      <c r="B211" s="347" t="s">
        <v>76</v>
      </c>
      <c r="C211" s="351" t="s">
        <v>289</v>
      </c>
      <c r="D211" s="352">
        <v>62.01</v>
      </c>
      <c r="E211" s="353"/>
      <c r="F211" s="173"/>
      <c r="I211" s="103"/>
      <c r="J211" s="77"/>
      <c r="K211" s="77"/>
      <c r="L211" s="77"/>
      <c r="M211" s="77"/>
      <c r="N211" s="77"/>
      <c r="O211" s="77"/>
      <c r="P211" s="77"/>
      <c r="Q211" s="39"/>
      <c r="R211" s="39"/>
      <c r="S211" s="39"/>
      <c r="T211" s="39"/>
      <c r="U211" s="39"/>
      <c r="V211" s="39"/>
      <c r="W211" s="39"/>
      <c r="X211" s="39"/>
      <c r="Y211" s="39"/>
    </row>
    <row r="212" spans="1:25" ht="41.25" customHeight="1">
      <c r="A212" s="687"/>
      <c r="B212" s="354" t="s">
        <v>121</v>
      </c>
      <c r="C212" s="351" t="s">
        <v>290</v>
      </c>
      <c r="D212" s="352">
        <v>114.16</v>
      </c>
      <c r="E212" s="353"/>
      <c r="F212" s="173"/>
      <c r="I212" s="103"/>
      <c r="J212" s="77"/>
      <c r="K212" s="77"/>
      <c r="L212" s="77"/>
      <c r="M212" s="77"/>
      <c r="N212" s="77"/>
      <c r="O212" s="77"/>
      <c r="P212" s="77"/>
      <c r="Q212" s="39"/>
      <c r="R212" s="39"/>
      <c r="S212" s="39"/>
      <c r="T212" s="39"/>
      <c r="U212" s="39"/>
      <c r="V212" s="39"/>
      <c r="W212" s="39"/>
      <c r="X212" s="39"/>
      <c r="Y212" s="39"/>
    </row>
    <row r="213" spans="1:25" ht="38.25" customHeight="1" thickBot="1">
      <c r="A213" s="687"/>
      <c r="B213" s="355" t="s">
        <v>174</v>
      </c>
      <c r="C213" s="356" t="s">
        <v>291</v>
      </c>
      <c r="D213" s="357">
        <v>133.06</v>
      </c>
      <c r="E213" s="353"/>
      <c r="F213" s="174"/>
      <c r="J213" s="77"/>
      <c r="K213" s="77"/>
      <c r="L213" s="77"/>
      <c r="M213" s="77"/>
      <c r="N213" s="77"/>
      <c r="O213" s="77"/>
      <c r="P213" s="175"/>
      <c r="Q213" s="39"/>
      <c r="R213" s="39"/>
      <c r="S213" s="77"/>
      <c r="T213" s="39"/>
      <c r="U213" s="39"/>
      <c r="V213" s="39"/>
      <c r="W213" s="39"/>
      <c r="X213" s="39"/>
      <c r="Y213" s="39"/>
    </row>
    <row r="214" spans="1:25" ht="26.25" customHeight="1">
      <c r="A214" s="687"/>
      <c r="B214" s="706" t="s">
        <v>175</v>
      </c>
      <c r="C214" s="707"/>
      <c r="D214" s="358">
        <f>SUM(D210:D213)</f>
        <v>309.23</v>
      </c>
      <c r="E214" s="359"/>
      <c r="F214" s="174"/>
      <c r="I214" s="741">
        <f>D214-4.13</f>
        <v>305.1</v>
      </c>
      <c r="J214" s="77"/>
      <c r="K214" s="77"/>
      <c r="L214" s="77"/>
      <c r="M214" s="77"/>
      <c r="N214" s="77"/>
      <c r="O214" s="77"/>
      <c r="P214" s="77"/>
      <c r="Q214" s="39"/>
      <c r="R214" s="39"/>
      <c r="S214" s="39"/>
      <c r="T214" s="39"/>
      <c r="U214" s="39"/>
      <c r="V214" s="39"/>
      <c r="W214" s="39"/>
      <c r="X214" s="39"/>
      <c r="Y214" s="39"/>
    </row>
    <row r="215" spans="1:25" ht="15">
      <c r="A215" s="140"/>
      <c r="B215" s="140"/>
      <c r="C215" s="87"/>
      <c r="D215" s="140"/>
      <c r="E215" s="140"/>
      <c r="F215" s="171"/>
      <c r="G215" s="86"/>
      <c r="H215" s="87"/>
      <c r="I215" s="742"/>
      <c r="J215" s="89"/>
      <c r="K215" s="89"/>
      <c r="L215" s="89"/>
      <c r="M215" s="89"/>
      <c r="N215" s="89"/>
      <c r="O215" s="89"/>
      <c r="P215" s="89"/>
      <c r="Q215" s="100"/>
      <c r="R215" s="100"/>
      <c r="S215" s="100"/>
      <c r="T215" s="100"/>
      <c r="U215" s="39"/>
      <c r="V215" s="39"/>
      <c r="W215" s="39"/>
      <c r="X215" s="39"/>
      <c r="Y215" s="39"/>
    </row>
    <row r="216" spans="1:25" ht="12" customHeight="1" thickBot="1">
      <c r="A216" s="359"/>
      <c r="B216" s="350"/>
      <c r="C216" s="350"/>
      <c r="D216" s="527"/>
      <c r="E216" s="527"/>
      <c r="H216" s="176"/>
      <c r="I216" s="743"/>
      <c r="J216" s="177"/>
      <c r="K216" s="177"/>
      <c r="L216" s="177"/>
      <c r="M216" s="177"/>
      <c r="N216" s="177"/>
      <c r="O216" s="177"/>
      <c r="P216" s="177"/>
      <c r="Q216" s="178"/>
      <c r="R216" s="178"/>
      <c r="S216" s="178"/>
      <c r="T216" s="178"/>
      <c r="U216" s="39"/>
      <c r="V216" s="39"/>
      <c r="W216" s="39"/>
      <c r="X216" s="39"/>
      <c r="Y216" s="39"/>
    </row>
    <row r="217" spans="1:25" ht="16.5">
      <c r="A217" s="493" t="s">
        <v>159</v>
      </c>
      <c r="B217" s="494"/>
      <c r="C217" s="494"/>
      <c r="D217" s="494"/>
      <c r="E217" s="495"/>
      <c r="F217" s="179"/>
      <c r="G217" s="86"/>
      <c r="H217" s="87"/>
      <c r="I217" s="87"/>
      <c r="J217" s="89"/>
      <c r="K217" s="89"/>
      <c r="L217" s="89"/>
      <c r="M217" s="89"/>
      <c r="N217" s="89"/>
      <c r="O217" s="89"/>
      <c r="P217" s="89"/>
      <c r="Q217" s="180"/>
      <c r="R217" s="180"/>
      <c r="S217" s="180"/>
      <c r="T217" s="180"/>
      <c r="U217" s="77"/>
      <c r="V217" s="39"/>
      <c r="W217" s="39"/>
      <c r="X217" s="39"/>
      <c r="Y217" s="39"/>
    </row>
    <row r="218" spans="1:25" s="286" customFormat="1" ht="16.5">
      <c r="A218" s="675" t="s">
        <v>247</v>
      </c>
      <c r="B218" s="675"/>
      <c r="C218" s="675"/>
      <c r="D218" s="675"/>
      <c r="E218" s="341"/>
      <c r="F218" s="114"/>
      <c r="G218" s="115"/>
      <c r="H218" s="115"/>
      <c r="I218" s="115"/>
      <c r="J218" s="115"/>
      <c r="K218" s="115"/>
      <c r="L218" s="115"/>
      <c r="M218" s="115"/>
      <c r="N218" s="115"/>
      <c r="O218" s="115"/>
      <c r="P218" s="115"/>
      <c r="Q218" s="116"/>
      <c r="R218" s="116"/>
      <c r="S218" s="116"/>
      <c r="T218" s="116"/>
      <c r="U218" s="105"/>
      <c r="V218" s="105"/>
      <c r="W218" s="105"/>
      <c r="X218" s="105"/>
      <c r="Y218" s="105"/>
    </row>
    <row r="219" spans="1:25" ht="17.25">
      <c r="A219" s="699" t="s">
        <v>248</v>
      </c>
      <c r="B219" s="699"/>
      <c r="C219" s="699"/>
      <c r="D219" s="699"/>
      <c r="E219" s="341" t="s">
        <v>30</v>
      </c>
      <c r="J219" s="77"/>
      <c r="K219" s="77"/>
      <c r="L219" s="77"/>
      <c r="M219" s="77"/>
      <c r="N219" s="77"/>
      <c r="O219" s="77"/>
      <c r="P219" s="77"/>
      <c r="Q219" s="39"/>
      <c r="R219" s="39"/>
      <c r="S219" s="39"/>
      <c r="T219" s="39"/>
      <c r="U219" s="39"/>
      <c r="V219" s="39"/>
      <c r="W219" s="39"/>
      <c r="X219" s="39"/>
      <c r="Y219" s="39"/>
    </row>
    <row r="220" spans="1:25" s="202" customFormat="1" ht="50.25" thickBot="1">
      <c r="A220" s="344" t="s">
        <v>8</v>
      </c>
      <c r="B220" s="344" t="s">
        <v>9</v>
      </c>
      <c r="C220" s="344" t="s">
        <v>249</v>
      </c>
      <c r="D220" s="344" t="s">
        <v>250</v>
      </c>
      <c r="E220" s="344" t="s">
        <v>251</v>
      </c>
      <c r="F220" s="120"/>
      <c r="G220" s="94"/>
      <c r="H220" s="95"/>
      <c r="I220" s="95"/>
      <c r="J220" s="96"/>
      <c r="K220" s="96"/>
      <c r="L220" s="96"/>
      <c r="M220" s="96"/>
      <c r="N220" s="96"/>
      <c r="O220" s="96"/>
      <c r="P220" s="96"/>
      <c r="Q220" s="97"/>
      <c r="R220" s="97"/>
      <c r="S220" s="97"/>
      <c r="T220" s="97"/>
      <c r="U220" s="97"/>
      <c r="V220" s="97"/>
      <c r="W220" s="97"/>
      <c r="X220" s="97"/>
      <c r="Y220" s="97"/>
    </row>
    <row r="221" spans="1:25" ht="16.5">
      <c r="A221" s="372">
        <v>1</v>
      </c>
      <c r="B221" s="375" t="s">
        <v>170</v>
      </c>
      <c r="C221" s="503">
        <v>645.35391</v>
      </c>
      <c r="D221" s="374">
        <v>0</v>
      </c>
      <c r="E221" s="500">
        <f>D221/C221</f>
        <v>0</v>
      </c>
      <c r="F221" s="121"/>
      <c r="J221" s="149"/>
      <c r="K221" s="149"/>
      <c r="L221" s="149"/>
      <c r="M221" s="159"/>
      <c r="N221" s="149"/>
      <c r="O221" s="149"/>
      <c r="P221" s="181"/>
      <c r="Q221" s="182"/>
      <c r="R221" s="182"/>
      <c r="S221" s="183"/>
      <c r="T221" s="184"/>
      <c r="U221" s="291"/>
      <c r="V221" s="182"/>
      <c r="W221" s="77"/>
      <c r="X221" s="77"/>
      <c r="Y221" s="39"/>
    </row>
    <row r="222" spans="1:25" ht="16.5">
      <c r="A222" s="372">
        <v>2</v>
      </c>
      <c r="B222" s="375" t="s">
        <v>171</v>
      </c>
      <c r="C222" s="503">
        <v>202.88265</v>
      </c>
      <c r="D222" s="374">
        <v>0</v>
      </c>
      <c r="E222" s="500">
        <f>D222/C222</f>
        <v>0</v>
      </c>
      <c r="F222" s="121"/>
      <c r="J222" s="26"/>
      <c r="K222" s="135"/>
      <c r="L222" s="136"/>
      <c r="M222" s="137"/>
      <c r="N222" s="135"/>
      <c r="O222" s="136"/>
      <c r="P222" s="185"/>
      <c r="Q222" s="182"/>
      <c r="R222" s="182"/>
      <c r="S222" s="183"/>
      <c r="T222" s="39"/>
      <c r="U222" s="291"/>
      <c r="V222" s="182"/>
      <c r="W222" s="77"/>
      <c r="X222" s="77"/>
      <c r="Y222" s="39"/>
    </row>
    <row r="223" spans="1:25" ht="16.5">
      <c r="A223" s="372">
        <v>3</v>
      </c>
      <c r="B223" s="375" t="s">
        <v>172</v>
      </c>
      <c r="C223" s="503">
        <v>48.47028</v>
      </c>
      <c r="D223" s="374">
        <v>0</v>
      </c>
      <c r="E223" s="500">
        <f>D223/C223</f>
        <v>0</v>
      </c>
      <c r="F223" s="121"/>
      <c r="J223" s="26"/>
      <c r="K223" s="135"/>
      <c r="L223" s="136"/>
      <c r="M223" s="137"/>
      <c r="N223" s="135"/>
      <c r="O223" s="136"/>
      <c r="P223" s="185"/>
      <c r="Q223" s="182"/>
      <c r="R223" s="182"/>
      <c r="S223" s="183"/>
      <c r="T223" s="39"/>
      <c r="U223" s="291"/>
      <c r="V223" s="182"/>
      <c r="W223" s="77"/>
      <c r="X223" s="77"/>
      <c r="Y223" s="39"/>
    </row>
    <row r="224" spans="1:25" ht="16.5">
      <c r="A224" s="372">
        <v>4</v>
      </c>
      <c r="B224" s="375" t="s">
        <v>173</v>
      </c>
      <c r="C224" s="503">
        <v>75.96435</v>
      </c>
      <c r="D224" s="374">
        <v>0</v>
      </c>
      <c r="E224" s="500">
        <f>D224/C224</f>
        <v>0</v>
      </c>
      <c r="F224" s="121"/>
      <c r="J224" s="26"/>
      <c r="K224" s="135"/>
      <c r="L224" s="136"/>
      <c r="M224" s="137"/>
      <c r="N224" s="135"/>
      <c r="O224" s="136"/>
      <c r="P224" s="185"/>
      <c r="Q224" s="182"/>
      <c r="R224" s="182"/>
      <c r="S224" s="183"/>
      <c r="T224" s="39"/>
      <c r="U224" s="291"/>
      <c r="V224" s="182"/>
      <c r="W224" s="77"/>
      <c r="X224" s="77"/>
      <c r="Y224" s="39"/>
    </row>
    <row r="225" spans="1:25" ht="16.5">
      <c r="A225" s="375"/>
      <c r="B225" s="528" t="s">
        <v>19</v>
      </c>
      <c r="C225" s="529">
        <f>SUM(C221:C224)</f>
        <v>972.67119</v>
      </c>
      <c r="D225" s="374">
        <f>SUM(D221:D224)</f>
        <v>0</v>
      </c>
      <c r="E225" s="500">
        <f>D225/C225</f>
        <v>0</v>
      </c>
      <c r="F225" s="7"/>
      <c r="J225" s="26"/>
      <c r="K225" s="135"/>
      <c r="L225" s="136"/>
      <c r="M225" s="137"/>
      <c r="N225" s="135"/>
      <c r="O225" s="136"/>
      <c r="P225" s="185"/>
      <c r="Q225" s="186"/>
      <c r="R225" s="186"/>
      <c r="S225" s="186"/>
      <c r="T225" s="39"/>
      <c r="U225" s="292"/>
      <c r="V225" s="292"/>
      <c r="W225" s="292"/>
      <c r="X225" s="77"/>
      <c r="Y225" s="39"/>
    </row>
    <row r="226" spans="7:25" ht="16.5">
      <c r="G226" s="187"/>
      <c r="H226" s="188"/>
      <c r="I226" s="188"/>
      <c r="J226" s="26"/>
      <c r="K226" s="135"/>
      <c r="L226" s="136"/>
      <c r="M226" s="137"/>
      <c r="N226" s="135"/>
      <c r="O226" s="136"/>
      <c r="P226" s="185"/>
      <c r="Q226" s="188"/>
      <c r="R226" s="188"/>
      <c r="S226" s="188"/>
      <c r="T226" s="188"/>
      <c r="U226" s="39"/>
      <c r="V226" s="39"/>
      <c r="W226" s="39"/>
      <c r="X226" s="39"/>
      <c r="Y226" s="39"/>
    </row>
    <row r="227" spans="1:25" s="286" customFormat="1" ht="16.5">
      <c r="A227" s="675" t="s">
        <v>252</v>
      </c>
      <c r="B227" s="675"/>
      <c r="C227" s="675"/>
      <c r="D227" s="675"/>
      <c r="E227" s="341"/>
      <c r="F227" s="114"/>
      <c r="G227" s="115"/>
      <c r="H227" s="115"/>
      <c r="I227" s="115"/>
      <c r="J227" s="115"/>
      <c r="K227" s="115"/>
      <c r="L227" s="115"/>
      <c r="M227" s="115"/>
      <c r="N227" s="115"/>
      <c r="O227" s="115"/>
      <c r="P227" s="115"/>
      <c r="Q227" s="116"/>
      <c r="R227" s="116"/>
      <c r="S227" s="116"/>
      <c r="T227" s="116"/>
      <c r="U227" s="105"/>
      <c r="V227" s="105"/>
      <c r="W227" s="105"/>
      <c r="X227" s="105"/>
      <c r="Y227" s="105"/>
    </row>
    <row r="228" spans="1:25" ht="18" thickBot="1">
      <c r="A228" s="699" t="s">
        <v>253</v>
      </c>
      <c r="B228" s="699"/>
      <c r="C228" s="699"/>
      <c r="D228" s="699"/>
      <c r="E228" s="341" t="s">
        <v>30</v>
      </c>
      <c r="J228" s="77"/>
      <c r="K228" s="77"/>
      <c r="L228" s="77"/>
      <c r="M228" s="77"/>
      <c r="N228" s="77"/>
      <c r="O228" s="77"/>
      <c r="P228" s="77"/>
      <c r="Q228" s="39"/>
      <c r="R228" s="39"/>
      <c r="S228" s="39"/>
      <c r="T228" s="39"/>
      <c r="U228" s="39"/>
      <c r="V228" s="39"/>
      <c r="W228" s="39"/>
      <c r="X228" s="39"/>
      <c r="Y228" s="39"/>
    </row>
    <row r="229" spans="1:25" s="202" customFormat="1" ht="57" customHeight="1">
      <c r="A229" s="344" t="s">
        <v>8</v>
      </c>
      <c r="B229" s="344" t="s">
        <v>9</v>
      </c>
      <c r="C229" s="344" t="s">
        <v>254</v>
      </c>
      <c r="D229" s="344" t="s">
        <v>255</v>
      </c>
      <c r="E229" s="344" t="s">
        <v>237</v>
      </c>
      <c r="F229" s="120"/>
      <c r="G229" s="94"/>
      <c r="H229" s="95"/>
      <c r="I229" s="95"/>
      <c r="J229" s="149"/>
      <c r="K229" s="149"/>
      <c r="L229" s="149"/>
      <c r="M229" s="122"/>
      <c r="N229" s="96"/>
      <c r="O229" s="96"/>
      <c r="P229" s="96"/>
      <c r="Q229" s="97"/>
      <c r="R229" s="97"/>
      <c r="S229" s="97"/>
      <c r="T229" s="97"/>
      <c r="U229" s="97"/>
      <c r="V229" s="97"/>
      <c r="W229" s="97"/>
      <c r="X229" s="97"/>
      <c r="Y229" s="97"/>
    </row>
    <row r="230" spans="1:25" ht="16.5">
      <c r="A230" s="372">
        <v>1</v>
      </c>
      <c r="B230" s="375" t="s">
        <v>170</v>
      </c>
      <c r="C230" s="503">
        <v>645.35391</v>
      </c>
      <c r="D230" s="374">
        <v>7.1186162308489855</v>
      </c>
      <c r="E230" s="480">
        <f>D230/C230</f>
        <v>0.01103056186774941</v>
      </c>
      <c r="J230" s="26"/>
      <c r="K230" s="135"/>
      <c r="L230" s="136"/>
      <c r="M230" s="137"/>
      <c r="N230" s="77"/>
      <c r="O230" s="77"/>
      <c r="P230" s="189"/>
      <c r="Q230" s="182"/>
      <c r="R230" s="182"/>
      <c r="S230" s="77"/>
      <c r="T230" s="39"/>
      <c r="U230" s="39"/>
      <c r="V230" s="39"/>
      <c r="W230" s="39"/>
      <c r="X230" s="39"/>
      <c r="Y230" s="39"/>
    </row>
    <row r="231" spans="1:25" ht="16.5">
      <c r="A231" s="372">
        <v>2</v>
      </c>
      <c r="B231" s="375" t="s">
        <v>171</v>
      </c>
      <c r="C231" s="503">
        <v>202.88265</v>
      </c>
      <c r="D231" s="374">
        <v>10.00147316014257</v>
      </c>
      <c r="E231" s="480">
        <f>D231/C231</f>
        <v>0.049296838148272265</v>
      </c>
      <c r="J231" s="26"/>
      <c r="K231" s="135"/>
      <c r="L231" s="136"/>
      <c r="M231" s="137"/>
      <c r="N231" s="77"/>
      <c r="O231" s="77"/>
      <c r="P231" s="189"/>
      <c r="Q231" s="182"/>
      <c r="R231" s="182"/>
      <c r="S231" s="77"/>
      <c r="T231" s="39"/>
      <c r="U231" s="39"/>
      <c r="V231" s="39"/>
      <c r="W231" s="39"/>
      <c r="X231" s="39"/>
      <c r="Y231" s="39"/>
    </row>
    <row r="232" spans="1:25" ht="16.5">
      <c r="A232" s="372">
        <v>3</v>
      </c>
      <c r="B232" s="375" t="s">
        <v>172</v>
      </c>
      <c r="C232" s="503">
        <v>48.47028</v>
      </c>
      <c r="D232" s="374">
        <v>0.16765929079714947</v>
      </c>
      <c r="E232" s="480">
        <f>D232/C232</f>
        <v>0.0034590122193878282</v>
      </c>
      <c r="J232" s="26"/>
      <c r="K232" s="135"/>
      <c r="L232" s="136"/>
      <c r="M232" s="137"/>
      <c r="N232" s="77"/>
      <c r="O232" s="77"/>
      <c r="P232" s="189"/>
      <c r="Q232" s="182"/>
      <c r="R232" s="182"/>
      <c r="S232" s="77"/>
      <c r="T232" s="39"/>
      <c r="U232" s="39"/>
      <c r="V232" s="39"/>
      <c r="W232" s="39"/>
      <c r="X232" s="39"/>
      <c r="Y232" s="39"/>
    </row>
    <row r="233" spans="1:25" ht="16.5">
      <c r="A233" s="372">
        <v>4</v>
      </c>
      <c r="B233" s="375" t="s">
        <v>173</v>
      </c>
      <c r="C233" s="503">
        <v>75.96435</v>
      </c>
      <c r="D233" s="374">
        <v>6.302169318211275</v>
      </c>
      <c r="E233" s="480">
        <f>D233/C233</f>
        <v>0.08296219632250228</v>
      </c>
      <c r="J233" s="26"/>
      <c r="K233" s="135"/>
      <c r="L233" s="136"/>
      <c r="M233" s="137"/>
      <c r="N233" s="77"/>
      <c r="O233" s="77"/>
      <c r="P233" s="189"/>
      <c r="Q233" s="182"/>
      <c r="R233" s="182"/>
      <c r="S233" s="77"/>
      <c r="T233" s="39"/>
      <c r="U233" s="39"/>
      <c r="V233" s="39"/>
      <c r="W233" s="39"/>
      <c r="X233" s="39"/>
      <c r="Y233" s="39"/>
    </row>
    <row r="234" spans="1:25" ht="16.5">
      <c r="A234" s="375"/>
      <c r="B234" s="528" t="s">
        <v>19</v>
      </c>
      <c r="C234" s="529">
        <f>SUM(C230:C233)</f>
        <v>972.67119</v>
      </c>
      <c r="D234" s="529">
        <f>SUM(D230:D233)</f>
        <v>23.589917999999983</v>
      </c>
      <c r="E234" s="480">
        <f>D234/C234</f>
        <v>0.024252715863826484</v>
      </c>
      <c r="F234" s="7"/>
      <c r="J234" s="26"/>
      <c r="K234" s="135"/>
      <c r="L234" s="136"/>
      <c r="M234" s="137"/>
      <c r="N234" s="77"/>
      <c r="O234" s="77"/>
      <c r="P234" s="186"/>
      <c r="Q234" s="190"/>
      <c r="R234" s="190"/>
      <c r="S234" s="77"/>
      <c r="T234" s="39"/>
      <c r="U234" s="39"/>
      <c r="V234" s="39"/>
      <c r="W234" s="39"/>
      <c r="X234" s="39"/>
      <c r="Y234" s="39"/>
    </row>
    <row r="235" spans="1:25" ht="16.5">
      <c r="A235" s="82"/>
      <c r="B235" s="83"/>
      <c r="C235" s="191"/>
      <c r="D235" s="191"/>
      <c r="E235" s="99"/>
      <c r="F235" s="7"/>
      <c r="J235" s="91"/>
      <c r="K235" s="138"/>
      <c r="L235" s="139"/>
      <c r="M235" s="77"/>
      <c r="N235" s="77"/>
      <c r="O235" s="77"/>
      <c r="P235" s="186"/>
      <c r="Q235" s="190"/>
      <c r="R235" s="190"/>
      <c r="S235" s="77"/>
      <c r="T235" s="39"/>
      <c r="U235" s="39"/>
      <c r="V235" s="39"/>
      <c r="W235" s="39"/>
      <c r="X235" s="39"/>
      <c r="Y235" s="39"/>
    </row>
    <row r="236" spans="1:25" ht="16.5">
      <c r="A236" s="82"/>
      <c r="B236" s="83"/>
      <c r="C236" s="191"/>
      <c r="D236" s="191"/>
      <c r="E236" s="99"/>
      <c r="F236" s="7"/>
      <c r="J236" s="91"/>
      <c r="K236" s="138"/>
      <c r="L236" s="139"/>
      <c r="M236" s="77"/>
      <c r="N236" s="77"/>
      <c r="O236" s="77"/>
      <c r="P236" s="186"/>
      <c r="Q236" s="190"/>
      <c r="R236" s="190"/>
      <c r="S236" s="77"/>
      <c r="T236" s="39"/>
      <c r="U236" s="39"/>
      <c r="V236" s="39"/>
      <c r="W236" s="39"/>
      <c r="X236" s="39"/>
      <c r="Y236" s="39"/>
    </row>
    <row r="237" spans="1:25" ht="16.5">
      <c r="A237" s="82"/>
      <c r="B237" s="83"/>
      <c r="C237" s="191"/>
      <c r="D237" s="191"/>
      <c r="E237" s="99"/>
      <c r="F237" s="7"/>
      <c r="J237" s="91"/>
      <c r="K237" s="138"/>
      <c r="L237" s="139"/>
      <c r="M237" s="77"/>
      <c r="N237" s="77"/>
      <c r="O237" s="77"/>
      <c r="P237" s="186"/>
      <c r="Q237" s="190"/>
      <c r="R237" s="190"/>
      <c r="S237" s="77"/>
      <c r="T237" s="39"/>
      <c r="U237" s="39"/>
      <c r="V237" s="39"/>
      <c r="W237" s="39"/>
      <c r="X237" s="39"/>
      <c r="Y237" s="39"/>
    </row>
    <row r="238" spans="1:25" ht="16.5">
      <c r="A238" s="486"/>
      <c r="B238" s="487"/>
      <c r="C238" s="530"/>
      <c r="D238" s="530"/>
      <c r="E238" s="485"/>
      <c r="F238" s="380"/>
      <c r="G238" s="377"/>
      <c r="J238" s="91"/>
      <c r="K238" s="138"/>
      <c r="L238" s="139"/>
      <c r="M238" s="77"/>
      <c r="N238" s="77"/>
      <c r="O238" s="77"/>
      <c r="P238" s="186"/>
      <c r="Q238" s="190"/>
      <c r="R238" s="190"/>
      <c r="S238" s="77"/>
      <c r="T238" s="39"/>
      <c r="U238" s="39"/>
      <c r="V238" s="39"/>
      <c r="W238" s="39"/>
      <c r="X238" s="39"/>
      <c r="Y238" s="39"/>
    </row>
    <row r="239" spans="1:25" s="76" customFormat="1" ht="16.5">
      <c r="A239" s="340" t="s">
        <v>160</v>
      </c>
      <c r="B239" s="341"/>
      <c r="C239" s="341"/>
      <c r="D239" s="341"/>
      <c r="E239" s="341"/>
      <c r="F239" s="497"/>
      <c r="G239" s="531"/>
      <c r="H239" s="75"/>
      <c r="I239" s="75"/>
      <c r="J239" s="93"/>
      <c r="K239" s="93"/>
      <c r="L239" s="93"/>
      <c r="M239" s="93"/>
      <c r="N239" s="93"/>
      <c r="O239" s="93"/>
      <c r="P239" s="93"/>
      <c r="Q239" s="58"/>
      <c r="R239" s="58"/>
      <c r="S239" s="58"/>
      <c r="T239" s="58"/>
      <c r="U239" s="58"/>
      <c r="V239" s="58"/>
      <c r="W239" s="58"/>
      <c r="X239" s="58"/>
      <c r="Y239" s="58"/>
    </row>
    <row r="240" spans="1:25" s="202" customFormat="1" ht="36.75" customHeight="1">
      <c r="A240" s="390" t="s">
        <v>12</v>
      </c>
      <c r="B240" s="390" t="s">
        <v>238</v>
      </c>
      <c r="C240" s="390" t="s">
        <v>31</v>
      </c>
      <c r="D240" s="390" t="s">
        <v>32</v>
      </c>
      <c r="E240" s="390" t="s">
        <v>33</v>
      </c>
      <c r="F240" s="532" t="s">
        <v>15</v>
      </c>
      <c r="G240" s="533"/>
      <c r="H240" s="118"/>
      <c r="I240" s="118"/>
      <c r="J240" s="118"/>
      <c r="K240" s="118"/>
      <c r="L240" s="118"/>
      <c r="M240" s="118"/>
      <c r="N240" s="118"/>
      <c r="O240" s="118"/>
      <c r="P240" s="118"/>
      <c r="Q240" s="119"/>
      <c r="R240" s="119"/>
      <c r="S240" s="119"/>
      <c r="T240" s="119"/>
      <c r="U240" s="97"/>
      <c r="V240" s="97"/>
      <c r="W240" s="97"/>
      <c r="X240" s="97"/>
      <c r="Y240" s="97"/>
    </row>
    <row r="241" spans="1:25" ht="16.5">
      <c r="A241" s="529">
        <v>972.67119</v>
      </c>
      <c r="B241" s="534">
        <v>0</v>
      </c>
      <c r="C241" s="374">
        <v>924.1760730000001</v>
      </c>
      <c r="D241" s="509">
        <v>972.67119</v>
      </c>
      <c r="E241" s="510">
        <f>D241/A241</f>
        <v>1</v>
      </c>
      <c r="F241" s="535">
        <f>A241*0.85</f>
        <v>826.7705115</v>
      </c>
      <c r="G241" s="536"/>
      <c r="H241" s="87"/>
      <c r="I241" s="87"/>
      <c r="J241" s="89"/>
      <c r="K241" s="89"/>
      <c r="L241" s="89"/>
      <c r="M241" s="89"/>
      <c r="N241" s="89"/>
      <c r="O241" s="89"/>
      <c r="P241" s="186"/>
      <c r="Q241" s="190"/>
      <c r="R241" s="190"/>
      <c r="S241" s="89"/>
      <c r="T241" s="100"/>
      <c r="U241" s="39"/>
      <c r="V241" s="39"/>
      <c r="W241" s="39"/>
      <c r="X241" s="39"/>
      <c r="Y241" s="39"/>
    </row>
    <row r="242" spans="1:25" ht="15.75">
      <c r="A242" s="537"/>
      <c r="B242" s="538"/>
      <c r="C242" s="539"/>
      <c r="D242" s="540"/>
      <c r="E242" s="541"/>
      <c r="F242" s="542"/>
      <c r="G242" s="536"/>
      <c r="H242" s="87"/>
      <c r="I242" s="87"/>
      <c r="J242" s="89"/>
      <c r="K242" s="89"/>
      <c r="L242" s="89"/>
      <c r="M242" s="89"/>
      <c r="N242" s="89"/>
      <c r="O242" s="89"/>
      <c r="P242" s="186"/>
      <c r="Q242" s="190"/>
      <c r="R242" s="190"/>
      <c r="S242" s="89"/>
      <c r="T242" s="100"/>
      <c r="U242" s="39"/>
      <c r="V242" s="39"/>
      <c r="W242" s="39"/>
      <c r="X242" s="39"/>
      <c r="Y242" s="39"/>
    </row>
    <row r="243" spans="1:29" s="286" customFormat="1" ht="16.5">
      <c r="A243" s="489" t="s">
        <v>161</v>
      </c>
      <c r="B243" s="341"/>
      <c r="C243" s="342"/>
      <c r="D243" s="341"/>
      <c r="E243" s="341"/>
      <c r="F243" s="497"/>
      <c r="G243" s="515"/>
      <c r="H243" s="103"/>
      <c r="I243" s="103"/>
      <c r="J243" s="104"/>
      <c r="K243" s="104"/>
      <c r="L243" s="104"/>
      <c r="M243" s="104"/>
      <c r="N243" s="104"/>
      <c r="O243" s="104"/>
      <c r="P243" s="104"/>
      <c r="Q243" s="105"/>
      <c r="R243" s="105"/>
      <c r="S243" s="105"/>
      <c r="T243" s="105"/>
      <c r="U243" s="105"/>
      <c r="V243" s="105"/>
      <c r="W243" s="105"/>
      <c r="X243" s="105"/>
      <c r="Y243" s="105"/>
      <c r="Z243" s="105"/>
      <c r="AA243" s="105"/>
      <c r="AB243" s="105"/>
      <c r="AC243" s="105"/>
    </row>
    <row r="244" spans="1:29" ht="18" thickBot="1">
      <c r="A244" s="699" t="s">
        <v>248</v>
      </c>
      <c r="B244" s="699"/>
      <c r="C244" s="699"/>
      <c r="D244" s="699"/>
      <c r="E244" s="341"/>
      <c r="F244" s="497"/>
      <c r="G244" s="543" t="s">
        <v>30</v>
      </c>
      <c r="H244" s="87"/>
      <c r="I244" s="87"/>
      <c r="J244" s="89"/>
      <c r="K244" s="89"/>
      <c r="L244" s="89"/>
      <c r="M244" s="89"/>
      <c r="N244" s="89"/>
      <c r="O244" s="89"/>
      <c r="P244" s="89"/>
      <c r="Q244" s="100"/>
      <c r="R244" s="100"/>
      <c r="S244" s="100"/>
      <c r="T244" s="100"/>
      <c r="U244" s="39"/>
      <c r="V244" s="39"/>
      <c r="W244" s="39"/>
      <c r="X244" s="39"/>
      <c r="Y244" s="39"/>
      <c r="Z244" s="39"/>
      <c r="AA244" s="39"/>
      <c r="AB244" s="39"/>
      <c r="AC244" s="39"/>
    </row>
    <row r="245" spans="1:29" ht="47.25">
      <c r="A245" s="752" t="s">
        <v>8</v>
      </c>
      <c r="B245" s="752" t="s">
        <v>9</v>
      </c>
      <c r="C245" s="752" t="s">
        <v>292</v>
      </c>
      <c r="D245" s="752" t="s">
        <v>256</v>
      </c>
      <c r="E245" s="752" t="s">
        <v>74</v>
      </c>
      <c r="F245" s="753" t="s">
        <v>257</v>
      </c>
      <c r="G245" s="754" t="s">
        <v>34</v>
      </c>
      <c r="H245" s="193"/>
      <c r="I245" s="194"/>
      <c r="J245" s="149"/>
      <c r="K245" s="149"/>
      <c r="L245" s="149"/>
      <c r="M245" s="122"/>
      <c r="N245" s="195"/>
      <c r="O245" s="195"/>
      <c r="P245" s="195"/>
      <c r="Q245" s="196"/>
      <c r="R245" s="196"/>
      <c r="S245" s="196"/>
      <c r="T245" s="196"/>
      <c r="U245" s="39"/>
      <c r="V245" s="39"/>
      <c r="W245" s="39"/>
      <c r="X245" s="39"/>
      <c r="Y245" s="39"/>
      <c r="Z245" s="39"/>
      <c r="AA245" s="39"/>
      <c r="AB245" s="39"/>
      <c r="AC245" s="39"/>
    </row>
    <row r="246" spans="1:29" ht="16.5">
      <c r="A246" s="372">
        <v>1</v>
      </c>
      <c r="B246" s="375" t="s">
        <v>170</v>
      </c>
      <c r="C246" s="503">
        <v>645.35391</v>
      </c>
      <c r="D246" s="374">
        <v>0</v>
      </c>
      <c r="E246" s="498">
        <v>608.299665230849</v>
      </c>
      <c r="F246" s="544">
        <v>608.299665230849</v>
      </c>
      <c r="G246" s="518">
        <f>F246/C246</f>
        <v>0.942583063037224</v>
      </c>
      <c r="H246" s="99"/>
      <c r="I246" s="99"/>
      <c r="J246" s="26"/>
      <c r="K246" s="135"/>
      <c r="L246" s="136"/>
      <c r="M246" s="137"/>
      <c r="N246" s="197"/>
      <c r="O246" s="197"/>
      <c r="P246" s="189"/>
      <c r="Q246" s="198"/>
      <c r="R246" s="182"/>
      <c r="S246" s="197"/>
      <c r="T246" s="199"/>
      <c r="U246" s="236"/>
      <c r="V246" s="236"/>
      <c r="W246" s="236"/>
      <c r="X246" s="236"/>
      <c r="Y246" s="77"/>
      <c r="Z246" s="39"/>
      <c r="AA246" s="39"/>
      <c r="AB246" s="39"/>
      <c r="AC246" s="39"/>
    </row>
    <row r="247" spans="1:29" ht="16.5">
      <c r="A247" s="372">
        <v>2</v>
      </c>
      <c r="B247" s="375" t="s">
        <v>171</v>
      </c>
      <c r="C247" s="503">
        <v>202.88265</v>
      </c>
      <c r="D247" s="374">
        <v>0</v>
      </c>
      <c r="E247" s="544">
        <v>199.69157516014258</v>
      </c>
      <c r="F247" s="544">
        <v>199.69157516014258</v>
      </c>
      <c r="G247" s="518">
        <f>F247/C247</f>
        <v>0.9842713270954543</v>
      </c>
      <c r="H247" s="99"/>
      <c r="I247" s="99"/>
      <c r="J247" s="26"/>
      <c r="K247" s="135"/>
      <c r="L247" s="136"/>
      <c r="M247" s="137"/>
      <c r="N247" s="197"/>
      <c r="O247" s="197"/>
      <c r="P247" s="189"/>
      <c r="Q247" s="198"/>
      <c r="R247" s="182"/>
      <c r="S247" s="197"/>
      <c r="T247" s="199"/>
      <c r="U247" s="236"/>
      <c r="V247" s="236"/>
      <c r="W247" s="236"/>
      <c r="X247" s="236"/>
      <c r="Y247" s="77"/>
      <c r="Z247" s="39"/>
      <c r="AA247" s="39"/>
      <c r="AB247" s="39"/>
      <c r="AC247" s="39"/>
    </row>
    <row r="248" spans="1:29" ht="16.5">
      <c r="A248" s="372">
        <v>3</v>
      </c>
      <c r="B248" s="375" t="s">
        <v>172</v>
      </c>
      <c r="C248" s="503">
        <v>48.47028</v>
      </c>
      <c r="D248" s="374">
        <v>0</v>
      </c>
      <c r="E248" s="544">
        <v>49.16231829079715</v>
      </c>
      <c r="F248" s="544">
        <v>49.16231829079715</v>
      </c>
      <c r="G248" s="518">
        <f>F248/C248</f>
        <v>1.0142775798034827</v>
      </c>
      <c r="H248" s="99"/>
      <c r="I248" s="99"/>
      <c r="J248" s="26"/>
      <c r="K248" s="135"/>
      <c r="L248" s="136"/>
      <c r="M248" s="137"/>
      <c r="N248" s="197"/>
      <c r="O248" s="197"/>
      <c r="P248" s="189"/>
      <c r="Q248" s="198"/>
      <c r="R248" s="182"/>
      <c r="S248" s="197"/>
      <c r="T248" s="199"/>
      <c r="U248" s="236"/>
      <c r="V248" s="236"/>
      <c r="W248" s="236"/>
      <c r="X248" s="236"/>
      <c r="Y248" s="77"/>
      <c r="Z248" s="39"/>
      <c r="AA248" s="39"/>
      <c r="AB248" s="39"/>
      <c r="AC248" s="39"/>
    </row>
    <row r="249" spans="1:29" ht="16.5">
      <c r="A249" s="372">
        <v>4</v>
      </c>
      <c r="B249" s="375" t="s">
        <v>173</v>
      </c>
      <c r="C249" s="503">
        <v>75.96435</v>
      </c>
      <c r="D249" s="374">
        <v>0</v>
      </c>
      <c r="E249" s="544">
        <v>67.02251431821128</v>
      </c>
      <c r="F249" s="544">
        <v>67.02251431821128</v>
      </c>
      <c r="G249" s="518">
        <f>F249/C249</f>
        <v>0.8822890516171241</v>
      </c>
      <c r="H249" s="99"/>
      <c r="I249" s="99"/>
      <c r="J249" s="26"/>
      <c r="K249" s="135"/>
      <c r="L249" s="136"/>
      <c r="M249" s="137"/>
      <c r="N249" s="197"/>
      <c r="O249" s="197"/>
      <c r="P249" s="189"/>
      <c r="Q249" s="198"/>
      <c r="R249" s="182"/>
      <c r="S249" s="197"/>
      <c r="T249" s="199"/>
      <c r="U249" s="236"/>
      <c r="V249" s="236"/>
      <c r="W249" s="236"/>
      <c r="X249" s="236"/>
      <c r="Y249" s="77"/>
      <c r="Z249" s="39"/>
      <c r="AA249" s="39"/>
      <c r="AB249" s="39"/>
      <c r="AC249" s="39"/>
    </row>
    <row r="250" spans="1:29" ht="16.5">
      <c r="A250" s="375"/>
      <c r="B250" s="528" t="s">
        <v>19</v>
      </c>
      <c r="C250" s="529">
        <f>SUM(C246:C249)</f>
        <v>972.67119</v>
      </c>
      <c r="D250" s="374">
        <f>SUM(D246:D249)</f>
        <v>0</v>
      </c>
      <c r="E250" s="502">
        <f>SUM(E246:E249)</f>
        <v>924.1760730000001</v>
      </c>
      <c r="F250" s="544">
        <v>924.1760730000001</v>
      </c>
      <c r="G250" s="518">
        <f>F250/C250</f>
        <v>0.9501423322716077</v>
      </c>
      <c r="H250" s="99"/>
      <c r="I250" s="99"/>
      <c r="J250" s="26"/>
      <c r="K250" s="135"/>
      <c r="L250" s="136"/>
      <c r="M250" s="137"/>
      <c r="N250" s="200"/>
      <c r="O250" s="200"/>
      <c r="P250" s="186"/>
      <c r="Q250" s="198"/>
      <c r="R250" s="190"/>
      <c r="S250" s="197"/>
      <c r="T250" s="99"/>
      <c r="U250" s="240"/>
      <c r="V250" s="240"/>
      <c r="W250" s="240"/>
      <c r="X250" s="240"/>
      <c r="Y250" s="77"/>
      <c r="Z250" s="39"/>
      <c r="AA250" s="39"/>
      <c r="AB250" s="39"/>
      <c r="AC250" s="39"/>
    </row>
    <row r="251" spans="1:29" ht="16.5">
      <c r="A251" s="486"/>
      <c r="B251" s="487"/>
      <c r="C251" s="530"/>
      <c r="D251" s="545"/>
      <c r="E251" s="546"/>
      <c r="F251" s="201"/>
      <c r="G251" s="147"/>
      <c r="H251" s="99"/>
      <c r="I251" s="99"/>
      <c r="J251" s="91"/>
      <c r="K251" s="138"/>
      <c r="L251" s="139"/>
      <c r="M251" s="77"/>
      <c r="N251" s="200"/>
      <c r="O251" s="200"/>
      <c r="P251" s="186"/>
      <c r="Q251" s="198"/>
      <c r="R251" s="190"/>
      <c r="S251" s="197"/>
      <c r="T251" s="99"/>
      <c r="U251" s="240"/>
      <c r="V251" s="240"/>
      <c r="W251" s="240"/>
      <c r="X251" s="240"/>
      <c r="Y251" s="77"/>
      <c r="Z251" s="39"/>
      <c r="AA251" s="39"/>
      <c r="AB251" s="39"/>
      <c r="AC251" s="39"/>
    </row>
    <row r="252" spans="1:29" ht="17.25">
      <c r="A252" s="340" t="s">
        <v>162</v>
      </c>
      <c r="B252" s="341"/>
      <c r="C252" s="342"/>
      <c r="D252" s="341"/>
      <c r="E252" s="341"/>
      <c r="F252" s="171"/>
      <c r="J252" s="77"/>
      <c r="K252" s="77"/>
      <c r="L252" s="77"/>
      <c r="M252" s="77"/>
      <c r="N252" s="77"/>
      <c r="O252" s="77"/>
      <c r="P252" s="77"/>
      <c r="Q252" s="39"/>
      <c r="R252" s="39"/>
      <c r="S252" s="39"/>
      <c r="T252" s="39"/>
      <c r="U252" s="39"/>
      <c r="V252" s="39"/>
      <c r="W252" s="39"/>
      <c r="X252" s="39"/>
      <c r="Y252" s="39"/>
      <c r="Z252" s="39"/>
      <c r="AA252" s="39"/>
      <c r="AB252" s="39"/>
      <c r="AC252" s="39"/>
    </row>
    <row r="253" spans="1:29" ht="17.25">
      <c r="A253" s="341"/>
      <c r="B253" s="341"/>
      <c r="C253" s="342"/>
      <c r="D253" s="341"/>
      <c r="E253" s="341"/>
      <c r="F253" s="171"/>
      <c r="J253" s="77"/>
      <c r="K253" s="77"/>
      <c r="L253" s="77"/>
      <c r="M253" s="77"/>
      <c r="N253" s="77"/>
      <c r="O253" s="77"/>
      <c r="P253" s="77"/>
      <c r="Q253" s="39"/>
      <c r="R253" s="39"/>
      <c r="S253" s="39"/>
      <c r="T253" s="39"/>
      <c r="U253" s="39"/>
      <c r="V253" s="39"/>
      <c r="W253" s="39"/>
      <c r="X253" s="39"/>
      <c r="Y253" s="39"/>
      <c r="Z253" s="39"/>
      <c r="AA253" s="39"/>
      <c r="AB253" s="39"/>
      <c r="AC253" s="39"/>
    </row>
    <row r="254" spans="1:18" s="202" customFormat="1" ht="24" customHeight="1">
      <c r="A254" s="391" t="s">
        <v>12</v>
      </c>
      <c r="B254" s="391" t="s">
        <v>35</v>
      </c>
      <c r="C254" s="391" t="s">
        <v>33</v>
      </c>
      <c r="D254" s="391" t="s">
        <v>21</v>
      </c>
      <c r="E254" s="391" t="s">
        <v>22</v>
      </c>
      <c r="F254" s="156"/>
      <c r="G254" s="94"/>
      <c r="H254" s="95"/>
      <c r="I254" s="95"/>
      <c r="J254" s="95"/>
      <c r="K254" s="95"/>
      <c r="L254" s="95"/>
      <c r="M254" s="96"/>
      <c r="N254" s="96"/>
      <c r="O254" s="96"/>
      <c r="P254" s="96"/>
      <c r="Q254" s="97"/>
      <c r="R254" s="97"/>
    </row>
    <row r="255" spans="1:24" ht="16.5">
      <c r="A255" s="529">
        <v>972.67119</v>
      </c>
      <c r="B255" s="544">
        <v>924.1760730000001</v>
      </c>
      <c r="C255" s="480">
        <f>B255/A255</f>
        <v>0.9501423322716077</v>
      </c>
      <c r="D255" s="529">
        <v>900.586155</v>
      </c>
      <c r="E255" s="547">
        <f>D255/A255</f>
        <v>0.9258896164077811</v>
      </c>
      <c r="J255" s="77"/>
      <c r="K255" s="77"/>
      <c r="L255" s="77"/>
      <c r="M255" s="77"/>
      <c r="N255" s="77"/>
      <c r="O255" s="77"/>
      <c r="P255" s="77"/>
      <c r="Q255" s="39"/>
      <c r="R255" s="39"/>
      <c r="S255" s="39"/>
      <c r="T255" s="39"/>
      <c r="U255" s="39"/>
      <c r="V255" s="39"/>
      <c r="W255" s="39"/>
      <c r="X255" s="39"/>
    </row>
    <row r="256" spans="1:24" ht="15">
      <c r="A256" s="548"/>
      <c r="B256" s="549"/>
      <c r="C256" s="548"/>
      <c r="D256" s="550"/>
      <c r="E256" s="350"/>
      <c r="G256" s="86"/>
      <c r="H256" s="87"/>
      <c r="I256" s="87"/>
      <c r="J256" s="89"/>
      <c r="K256" s="89"/>
      <c r="L256" s="89"/>
      <c r="M256" s="89"/>
      <c r="N256" s="89"/>
      <c r="O256" s="89"/>
      <c r="P256" s="89"/>
      <c r="Q256" s="100"/>
      <c r="R256" s="100"/>
      <c r="S256" s="100"/>
      <c r="T256" s="100"/>
      <c r="U256" s="39"/>
      <c r="V256" s="39"/>
      <c r="W256" s="39"/>
      <c r="X256" s="39"/>
    </row>
    <row r="257" spans="1:24" s="286" customFormat="1" ht="16.5">
      <c r="A257" s="489" t="s">
        <v>163</v>
      </c>
      <c r="B257" s="404"/>
      <c r="C257" s="404"/>
      <c r="D257" s="404"/>
      <c r="E257" s="404"/>
      <c r="F257" s="60"/>
      <c r="G257" s="109"/>
      <c r="H257" s="110"/>
      <c r="I257" s="110"/>
      <c r="J257" s="112"/>
      <c r="K257" s="112"/>
      <c r="L257" s="112"/>
      <c r="M257" s="112"/>
      <c r="N257" s="112"/>
      <c r="O257" s="112"/>
      <c r="P257" s="112"/>
      <c r="Q257" s="113"/>
      <c r="R257" s="113"/>
      <c r="S257" s="113"/>
      <c r="T257" s="113"/>
      <c r="U257" s="105"/>
      <c r="V257" s="105"/>
      <c r="W257" s="105"/>
      <c r="X257" s="105"/>
    </row>
    <row r="258" spans="1:24" ht="18" thickBot="1">
      <c r="A258" s="699" t="s">
        <v>253</v>
      </c>
      <c r="B258" s="699"/>
      <c r="C258" s="699"/>
      <c r="D258" s="699"/>
      <c r="E258" s="341" t="s">
        <v>30</v>
      </c>
      <c r="F258" s="171"/>
      <c r="J258" s="77"/>
      <c r="K258" s="77"/>
      <c r="L258" s="77"/>
      <c r="M258" s="77"/>
      <c r="N258" s="77"/>
      <c r="O258" s="77"/>
      <c r="P258" s="77"/>
      <c r="Q258" s="39"/>
      <c r="R258" s="39"/>
      <c r="S258" s="39"/>
      <c r="T258" s="39"/>
      <c r="U258" s="39"/>
      <c r="V258" s="39"/>
      <c r="W258" s="39"/>
      <c r="X258" s="39"/>
    </row>
    <row r="259" spans="1:24" ht="60" customHeight="1">
      <c r="A259" s="344" t="s">
        <v>8</v>
      </c>
      <c r="B259" s="344" t="s">
        <v>9</v>
      </c>
      <c r="C259" s="344" t="s">
        <v>258</v>
      </c>
      <c r="D259" s="344" t="s">
        <v>75</v>
      </c>
      <c r="E259" s="344" t="s">
        <v>36</v>
      </c>
      <c r="F259" s="171"/>
      <c r="J259" s="149"/>
      <c r="K259" s="149"/>
      <c r="L259" s="149"/>
      <c r="M259" s="122"/>
      <c r="N259" s="77"/>
      <c r="O259" s="77"/>
      <c r="P259" s="77"/>
      <c r="Q259" s="39"/>
      <c r="R259" s="39"/>
      <c r="S259" s="39"/>
      <c r="T259" s="39"/>
      <c r="U259" s="39"/>
      <c r="V259" s="39"/>
      <c r="W259" s="39"/>
      <c r="X259" s="39"/>
    </row>
    <row r="260" spans="1:24" ht="16.5">
      <c r="A260" s="372">
        <v>1</v>
      </c>
      <c r="B260" s="375" t="s">
        <v>170</v>
      </c>
      <c r="C260" s="503">
        <v>645.35391</v>
      </c>
      <c r="D260" s="358">
        <v>601.181049</v>
      </c>
      <c r="E260" s="480">
        <f>D260/C260</f>
        <v>0.9315525011694745</v>
      </c>
      <c r="F260" s="171"/>
      <c r="J260" s="26"/>
      <c r="K260" s="135"/>
      <c r="L260" s="136"/>
      <c r="M260" s="137"/>
      <c r="N260" s="77"/>
      <c r="O260" s="77"/>
      <c r="P260" s="189"/>
      <c r="Q260" s="182"/>
      <c r="R260" s="182"/>
      <c r="S260" s="77"/>
      <c r="T260" s="39"/>
      <c r="U260" s="39"/>
      <c r="V260" s="39"/>
      <c r="W260" s="39"/>
      <c r="X260" s="39"/>
    </row>
    <row r="261" spans="1:24" ht="16.5">
      <c r="A261" s="372">
        <v>2</v>
      </c>
      <c r="B261" s="375" t="s">
        <v>171</v>
      </c>
      <c r="C261" s="503">
        <v>202.88265</v>
      </c>
      <c r="D261" s="358">
        <v>189.69010200000002</v>
      </c>
      <c r="E261" s="480">
        <f>D261/C261</f>
        <v>0.934974488947182</v>
      </c>
      <c r="F261" s="171"/>
      <c r="J261" s="26"/>
      <c r="K261" s="135"/>
      <c r="L261" s="136"/>
      <c r="M261" s="137"/>
      <c r="N261" s="77"/>
      <c r="O261" s="77"/>
      <c r="P261" s="189"/>
      <c r="Q261" s="182"/>
      <c r="R261" s="182"/>
      <c r="S261" s="77"/>
      <c r="T261" s="39"/>
      <c r="U261" s="39"/>
      <c r="V261" s="39"/>
      <c r="W261" s="39"/>
      <c r="X261" s="39"/>
    </row>
    <row r="262" spans="1:24" ht="16.5">
      <c r="A262" s="372">
        <v>3</v>
      </c>
      <c r="B262" s="375" t="s">
        <v>172</v>
      </c>
      <c r="C262" s="503">
        <v>48.47028</v>
      </c>
      <c r="D262" s="358">
        <v>48.994659</v>
      </c>
      <c r="E262" s="480">
        <f>D262/C262</f>
        <v>1.0108185675840948</v>
      </c>
      <c r="F262" s="171"/>
      <c r="J262" s="26"/>
      <c r="K262" s="135"/>
      <c r="L262" s="136"/>
      <c r="M262" s="137"/>
      <c r="N262" s="77"/>
      <c r="O262" s="77"/>
      <c r="P262" s="189"/>
      <c r="Q262" s="182"/>
      <c r="R262" s="182"/>
      <c r="S262" s="77"/>
      <c r="T262" s="39"/>
      <c r="U262" s="39"/>
      <c r="V262" s="39"/>
      <c r="W262" s="39"/>
      <c r="X262" s="39"/>
    </row>
    <row r="263" spans="1:24" ht="16.5">
      <c r="A263" s="372">
        <v>4</v>
      </c>
      <c r="B263" s="375" t="s">
        <v>173</v>
      </c>
      <c r="C263" s="503">
        <v>75.96435</v>
      </c>
      <c r="D263" s="358">
        <v>60.72034500000001</v>
      </c>
      <c r="E263" s="480">
        <f>D263/C263</f>
        <v>0.7993268552946219</v>
      </c>
      <c r="F263" s="171"/>
      <c r="J263" s="26"/>
      <c r="K263" s="135"/>
      <c r="L263" s="136"/>
      <c r="M263" s="137"/>
      <c r="N263" s="77"/>
      <c r="O263" s="77"/>
      <c r="P263" s="189"/>
      <c r="Q263" s="182"/>
      <c r="R263" s="182"/>
      <c r="S263" s="77"/>
      <c r="T263" s="39"/>
      <c r="U263" s="39"/>
      <c r="V263" s="39"/>
      <c r="W263" s="39"/>
      <c r="X263" s="39"/>
    </row>
    <row r="264" spans="1:24" ht="16.5">
      <c r="A264" s="375"/>
      <c r="B264" s="528" t="s">
        <v>19</v>
      </c>
      <c r="C264" s="529">
        <f>SUM(C260:C263)</f>
        <v>972.67119</v>
      </c>
      <c r="D264" s="551">
        <f>SUM(D260:D263)</f>
        <v>900.586155</v>
      </c>
      <c r="E264" s="480">
        <f>D264/C264</f>
        <v>0.9258896164077811</v>
      </c>
      <c r="F264" s="7"/>
      <c r="J264" s="26"/>
      <c r="K264" s="135"/>
      <c r="L264" s="136"/>
      <c r="M264" s="137"/>
      <c r="N264" s="77"/>
      <c r="O264" s="77"/>
      <c r="P264" s="189"/>
      <c r="Q264" s="190"/>
      <c r="R264" s="190"/>
      <c r="S264" s="77"/>
      <c r="T264" s="39"/>
      <c r="U264" s="39"/>
      <c r="V264" s="39"/>
      <c r="W264" s="39"/>
      <c r="X264" s="39"/>
    </row>
    <row r="265" spans="1:24" ht="16.5">
      <c r="A265" s="552"/>
      <c r="B265" s="553"/>
      <c r="C265" s="554"/>
      <c r="D265" s="555"/>
      <c r="E265" s="556"/>
      <c r="F265" s="380"/>
      <c r="J265" s="77"/>
      <c r="K265" s="77"/>
      <c r="L265" s="77"/>
      <c r="M265" s="77"/>
      <c r="N265" s="77"/>
      <c r="O265" s="77"/>
      <c r="P265" s="186"/>
      <c r="Q265" s="190"/>
      <c r="R265" s="190"/>
      <c r="S265" s="77"/>
      <c r="T265" s="39"/>
      <c r="U265" s="39"/>
      <c r="V265" s="39"/>
      <c r="W265" s="39"/>
      <c r="X265" s="39"/>
    </row>
    <row r="266" spans="1:24" ht="16.5">
      <c r="A266" s="737" t="s">
        <v>259</v>
      </c>
      <c r="B266" s="738"/>
      <c r="C266" s="738"/>
      <c r="D266" s="738"/>
      <c r="E266" s="738"/>
      <c r="F266" s="739"/>
      <c r="G266" s="206"/>
      <c r="H266" s="140"/>
      <c r="I266" s="140"/>
      <c r="J266" s="77"/>
      <c r="K266" s="77"/>
      <c r="L266" s="77"/>
      <c r="M266" s="77"/>
      <c r="N266" s="77"/>
      <c r="O266" s="77"/>
      <c r="P266" s="186"/>
      <c r="Q266" s="190"/>
      <c r="R266" s="190"/>
      <c r="S266" s="77"/>
      <c r="T266" s="39"/>
      <c r="U266" s="39"/>
      <c r="V266" s="39"/>
      <c r="W266" s="39"/>
      <c r="X266" s="39"/>
    </row>
    <row r="267" spans="1:24" ht="16.5">
      <c r="A267" s="557" t="s">
        <v>295</v>
      </c>
      <c r="B267" s="558"/>
      <c r="C267" s="558"/>
      <c r="D267" s="558"/>
      <c r="E267" s="558"/>
      <c r="F267" s="559"/>
      <c r="G267" s="206"/>
      <c r="H267" s="140"/>
      <c r="I267" s="140"/>
      <c r="J267" s="77"/>
      <c r="K267" s="77"/>
      <c r="L267" s="77"/>
      <c r="M267" s="77"/>
      <c r="N267" s="77"/>
      <c r="O267" s="77"/>
      <c r="P267" s="186"/>
      <c r="Q267" s="190"/>
      <c r="R267" s="190"/>
      <c r="S267" s="77"/>
      <c r="T267" s="39"/>
      <c r="U267" s="39"/>
      <c r="V267" s="39"/>
      <c r="W267" s="39"/>
      <c r="X267" s="39"/>
    </row>
    <row r="268" spans="1:24" s="202" customFormat="1" ht="43.5" customHeight="1">
      <c r="A268" s="344" t="s">
        <v>37</v>
      </c>
      <c r="B268" s="344" t="s">
        <v>16</v>
      </c>
      <c r="C268" s="344" t="s">
        <v>184</v>
      </c>
      <c r="D268" s="344" t="s">
        <v>185</v>
      </c>
      <c r="E268" s="344" t="s">
        <v>110</v>
      </c>
      <c r="F268" s="560"/>
      <c r="G268" s="94"/>
      <c r="H268" s="95"/>
      <c r="I268" s="95"/>
      <c r="J268" s="96"/>
      <c r="K268" s="96"/>
      <c r="L268" s="96"/>
      <c r="M268" s="96"/>
      <c r="N268" s="96"/>
      <c r="O268" s="96"/>
      <c r="P268" s="154"/>
      <c r="Q268" s="190"/>
      <c r="R268" s="190"/>
      <c r="S268" s="96"/>
      <c r="T268" s="97"/>
      <c r="U268" s="97"/>
      <c r="V268" s="97"/>
      <c r="W268" s="97"/>
      <c r="X268" s="97"/>
    </row>
    <row r="269" spans="1:24" ht="16.5">
      <c r="A269" s="372">
        <v>1</v>
      </c>
      <c r="B269" s="375" t="s">
        <v>170</v>
      </c>
      <c r="C269" s="480">
        <f>E189</f>
        <v>0.9287145188098326</v>
      </c>
      <c r="D269" s="480">
        <f>E260</f>
        <v>0.9315525011694745</v>
      </c>
      <c r="E269" s="561">
        <f>C269-D269</f>
        <v>-0.002837982359641944</v>
      </c>
      <c r="F269" s="562"/>
      <c r="G269" s="35"/>
      <c r="H269" s="36"/>
      <c r="I269" s="36"/>
      <c r="J269" s="199"/>
      <c r="K269" s="77"/>
      <c r="L269" s="77"/>
      <c r="M269" s="77"/>
      <c r="N269" s="77"/>
      <c r="O269" s="77"/>
      <c r="P269" s="186"/>
      <c r="Q269" s="190"/>
      <c r="R269" s="190"/>
      <c r="S269" s="77"/>
      <c r="T269" s="39"/>
      <c r="U269" s="39"/>
      <c r="V269" s="39"/>
      <c r="W269" s="39"/>
      <c r="X269" s="39"/>
    </row>
    <row r="270" spans="1:24" ht="16.5">
      <c r="A270" s="372">
        <v>2</v>
      </c>
      <c r="B270" s="375" t="s">
        <v>171</v>
      </c>
      <c r="C270" s="480">
        <f>E190</f>
        <v>0.9331495591862652</v>
      </c>
      <c r="D270" s="480">
        <f>E261</f>
        <v>0.934974488947182</v>
      </c>
      <c r="E270" s="561">
        <f>C270-D270</f>
        <v>-0.0018249297609168602</v>
      </c>
      <c r="F270" s="562"/>
      <c r="G270" s="35"/>
      <c r="H270" s="36"/>
      <c r="J270" s="199"/>
      <c r="K270" s="77"/>
      <c r="L270" s="77"/>
      <c r="M270" s="77"/>
      <c r="N270" s="77"/>
      <c r="O270" s="77"/>
      <c r="P270" s="186"/>
      <c r="Q270" s="190"/>
      <c r="R270" s="190"/>
      <c r="S270" s="77"/>
      <c r="T270" s="39"/>
      <c r="U270" s="39"/>
      <c r="V270" s="39"/>
      <c r="W270" s="39"/>
      <c r="X270" s="39"/>
    </row>
    <row r="271" spans="1:24" ht="16.5">
      <c r="A271" s="372">
        <v>3</v>
      </c>
      <c r="B271" s="375" t="s">
        <v>172</v>
      </c>
      <c r="C271" s="480">
        <f>E191</f>
        <v>1.0096318144833196</v>
      </c>
      <c r="D271" s="480">
        <f>E262</f>
        <v>1.0108185675840948</v>
      </c>
      <c r="E271" s="561">
        <f>C271-D271</f>
        <v>-0.0011867531007752063</v>
      </c>
      <c r="F271" s="562"/>
      <c r="G271" s="35"/>
      <c r="H271" s="36"/>
      <c r="J271" s="199"/>
      <c r="K271" s="77"/>
      <c r="L271" s="77"/>
      <c r="M271" s="77"/>
      <c r="N271" s="77"/>
      <c r="O271" s="77"/>
      <c r="P271" s="186"/>
      <c r="Q271" s="190"/>
      <c r="R271" s="190"/>
      <c r="S271" s="77"/>
      <c r="T271" s="39"/>
      <c r="U271" s="39"/>
      <c r="V271" s="39"/>
      <c r="W271" s="39"/>
      <c r="X271" s="39"/>
    </row>
    <row r="272" spans="1:24" ht="16.5">
      <c r="A272" s="372">
        <v>4</v>
      </c>
      <c r="B272" s="375" t="s">
        <v>173</v>
      </c>
      <c r="C272" s="480">
        <f>E192</f>
        <v>0.8004898610161768</v>
      </c>
      <c r="D272" s="480">
        <f>E263</f>
        <v>0.7993268552946219</v>
      </c>
      <c r="E272" s="561">
        <f>C272-D272</f>
        <v>0.0011630057215549217</v>
      </c>
      <c r="F272" s="562"/>
      <c r="G272" s="35"/>
      <c r="H272" s="36"/>
      <c r="J272" s="199"/>
      <c r="K272" s="77"/>
      <c r="L272" s="77"/>
      <c r="M272" s="77"/>
      <c r="N272" s="77"/>
      <c r="O272" s="77"/>
      <c r="P272" s="186"/>
      <c r="Q272" s="190"/>
      <c r="R272" s="190"/>
      <c r="S272" s="77"/>
      <c r="T272" s="39"/>
      <c r="U272" s="39"/>
      <c r="V272" s="39"/>
      <c r="W272" s="39"/>
      <c r="X272" s="39"/>
    </row>
    <row r="273" spans="1:24" ht="16.5">
      <c r="A273" s="405"/>
      <c r="B273" s="405" t="s">
        <v>10</v>
      </c>
      <c r="C273" s="561">
        <f>E193</f>
        <v>0.9236915552046802</v>
      </c>
      <c r="D273" s="561">
        <f>E264</f>
        <v>0.9258896164077811</v>
      </c>
      <c r="E273" s="561">
        <f>C273-D273</f>
        <v>-0.002198061203100954</v>
      </c>
      <c r="F273" s="562"/>
      <c r="G273" s="35"/>
      <c r="H273" s="36"/>
      <c r="J273" s="199"/>
      <c r="K273" s="77"/>
      <c r="L273" s="77"/>
      <c r="M273" s="77"/>
      <c r="N273" s="77"/>
      <c r="O273" s="77"/>
      <c r="P273" s="186"/>
      <c r="Q273" s="190"/>
      <c r="R273" s="190"/>
      <c r="S273" s="77"/>
      <c r="T273" s="39"/>
      <c r="U273" s="39"/>
      <c r="V273" s="39"/>
      <c r="W273" s="39"/>
      <c r="X273" s="39"/>
    </row>
    <row r="274" spans="1:24" ht="15.75">
      <c r="A274" s="486"/>
      <c r="B274" s="487"/>
      <c r="C274" s="537"/>
      <c r="D274" s="539"/>
      <c r="E274" s="485"/>
      <c r="F274" s="380"/>
      <c r="J274" s="77"/>
      <c r="K274" s="77"/>
      <c r="L274" s="77"/>
      <c r="M274" s="77"/>
      <c r="N274" s="77"/>
      <c r="O274" s="77"/>
      <c r="P274" s="186"/>
      <c r="Q274" s="190"/>
      <c r="R274" s="190"/>
      <c r="S274" s="77"/>
      <c r="T274" s="39"/>
      <c r="U274" s="39"/>
      <c r="V274" s="39"/>
      <c r="W274" s="39"/>
      <c r="X274" s="39"/>
    </row>
    <row r="275" spans="1:34" s="24" customFormat="1" ht="15.75">
      <c r="A275" s="207"/>
      <c r="B275" s="208"/>
      <c r="C275" s="209"/>
      <c r="D275" s="210"/>
      <c r="E275" s="211"/>
      <c r="F275" s="212"/>
      <c r="G275" s="20"/>
      <c r="H275" s="21"/>
      <c r="I275" s="21"/>
      <c r="J275" s="213"/>
      <c r="K275" s="213"/>
      <c r="L275" s="213"/>
      <c r="M275" s="213"/>
      <c r="N275" s="213"/>
      <c r="O275" s="213"/>
      <c r="P275" s="214"/>
      <c r="Q275" s="215"/>
      <c r="R275" s="215"/>
      <c r="S275" s="213"/>
      <c r="T275" s="216"/>
      <c r="U275" s="216"/>
      <c r="V275" s="216"/>
      <c r="W275" s="216"/>
      <c r="X275" s="216"/>
      <c r="Y275" s="216"/>
      <c r="Z275" s="216"/>
      <c r="AA275" s="216"/>
      <c r="AB275" s="216"/>
      <c r="AC275" s="216"/>
      <c r="AD275" s="216"/>
      <c r="AE275" s="216"/>
      <c r="AF275" s="216"/>
      <c r="AG275" s="216"/>
      <c r="AH275" s="216"/>
    </row>
    <row r="276" spans="1:34" ht="15.75">
      <c r="A276" s="82"/>
      <c r="B276" s="83"/>
      <c r="C276" s="192"/>
      <c r="D276" s="101"/>
      <c r="E276" s="99"/>
      <c r="F276" s="7"/>
      <c r="J276" s="77"/>
      <c r="K276" s="77"/>
      <c r="L276" s="77"/>
      <c r="M276" s="77"/>
      <c r="N276" s="77"/>
      <c r="O276" s="77"/>
      <c r="P276" s="186"/>
      <c r="Q276" s="190"/>
      <c r="R276" s="190"/>
      <c r="S276" s="77"/>
      <c r="T276" s="39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F276" s="39"/>
      <c r="AG276" s="39"/>
      <c r="AH276" s="39"/>
    </row>
    <row r="277" spans="10:34" ht="15.75" customHeight="1">
      <c r="J277" s="77"/>
      <c r="K277" s="77"/>
      <c r="L277" s="77"/>
      <c r="M277" s="77"/>
      <c r="N277" s="77"/>
      <c r="O277" s="77"/>
      <c r="P277" s="77"/>
      <c r="Q277" s="39"/>
      <c r="R277" s="39"/>
      <c r="S277" s="39"/>
      <c r="T277" s="39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F277" s="39"/>
      <c r="AG277" s="39"/>
      <c r="AH277" s="39"/>
    </row>
    <row r="278" spans="1:34" ht="15.75" customHeight="1">
      <c r="A278" s="489" t="s">
        <v>260</v>
      </c>
      <c r="B278" s="489"/>
      <c r="C278" s="489"/>
      <c r="D278" s="404"/>
      <c r="E278" s="404"/>
      <c r="F278" s="426"/>
      <c r="G278" s="515"/>
      <c r="J278" s="77"/>
      <c r="K278" s="77"/>
      <c r="L278" s="77"/>
      <c r="M278" s="77"/>
      <c r="N278" s="77"/>
      <c r="O278" s="77"/>
      <c r="P278" s="77"/>
      <c r="Q278" s="39"/>
      <c r="R278" s="39"/>
      <c r="S278" s="39"/>
      <c r="T278" s="39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F278" s="39"/>
      <c r="AG278" s="39"/>
      <c r="AH278" s="39"/>
    </row>
    <row r="279" spans="1:34" ht="17.25">
      <c r="A279" s="489" t="s">
        <v>111</v>
      </c>
      <c r="B279" s="489"/>
      <c r="C279" s="489"/>
      <c r="D279" s="404"/>
      <c r="E279" s="404"/>
      <c r="F279" s="426"/>
      <c r="G279" s="515"/>
      <c r="J279" s="77"/>
      <c r="K279" s="77"/>
      <c r="L279" s="77"/>
      <c r="M279" s="77"/>
      <c r="N279" s="77"/>
      <c r="O279" s="77"/>
      <c r="P279" s="77"/>
      <c r="Q279" s="39"/>
      <c r="R279" s="39"/>
      <c r="S279" s="39"/>
      <c r="T279" s="39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F279" s="39"/>
      <c r="AG279" s="39"/>
      <c r="AH279" s="39"/>
    </row>
    <row r="280" spans="1:34" ht="18" thickBot="1">
      <c r="A280" s="489"/>
      <c r="B280" s="489"/>
      <c r="C280" s="489"/>
      <c r="D280" s="404"/>
      <c r="E280" s="404"/>
      <c r="F280" s="426"/>
      <c r="G280" s="515"/>
      <c r="J280" s="77"/>
      <c r="K280" s="77"/>
      <c r="L280" s="77"/>
      <c r="M280" s="77"/>
      <c r="N280" s="77"/>
      <c r="O280" s="77"/>
      <c r="P280" s="77"/>
      <c r="Q280" s="39"/>
      <c r="R280" s="39"/>
      <c r="S280" s="39"/>
      <c r="T280" s="39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F280" s="39"/>
      <c r="AG280" s="39"/>
      <c r="AH280" s="39"/>
    </row>
    <row r="281" spans="1:34" ht="49.5">
      <c r="A281" s="344" t="s">
        <v>8</v>
      </c>
      <c r="B281" s="344" t="s">
        <v>9</v>
      </c>
      <c r="C281" s="344" t="s">
        <v>261</v>
      </c>
      <c r="D281" s="344" t="s">
        <v>262</v>
      </c>
      <c r="E281" s="344" t="s">
        <v>100</v>
      </c>
      <c r="F281" s="440" t="s">
        <v>101</v>
      </c>
      <c r="G281" s="516" t="s">
        <v>102</v>
      </c>
      <c r="H281" s="217"/>
      <c r="I281" s="217"/>
      <c r="J281" s="218"/>
      <c r="K281" s="218"/>
      <c r="L281" s="218"/>
      <c r="M281" s="2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39"/>
      <c r="AA281" s="39"/>
      <c r="AB281" s="39"/>
      <c r="AC281" s="39"/>
      <c r="AD281" s="39"/>
      <c r="AE281" s="39"/>
      <c r="AF281" s="39"/>
      <c r="AG281" s="39"/>
      <c r="AH281" s="39"/>
    </row>
    <row r="282" spans="1:34" ht="16.5">
      <c r="A282" s="372">
        <v>1</v>
      </c>
      <c r="B282" s="375" t="s">
        <v>170</v>
      </c>
      <c r="C282" s="568">
        <v>399.94571684424614</v>
      </c>
      <c r="D282" s="568">
        <v>0</v>
      </c>
      <c r="E282" s="568">
        <v>399.94571684424614</v>
      </c>
      <c r="F282" s="568">
        <v>399.94571684424614</v>
      </c>
      <c r="G282" s="518">
        <f>F282/C282</f>
        <v>1</v>
      </c>
      <c r="H282" s="99"/>
      <c r="I282" s="200"/>
      <c r="J282" s="26"/>
      <c r="K282" s="220"/>
      <c r="L282" s="221"/>
      <c r="M282" s="222"/>
      <c r="N282" s="220"/>
      <c r="O282" s="221"/>
      <c r="P282" s="222"/>
      <c r="Q282" s="220"/>
      <c r="R282" s="221"/>
      <c r="S282" s="222"/>
      <c r="T282" s="220"/>
      <c r="U282" s="221"/>
      <c r="V282" s="222"/>
      <c r="W282" s="220"/>
      <c r="X282" s="221"/>
      <c r="Y282" s="222"/>
      <c r="Z282" s="39"/>
      <c r="AA282" s="39"/>
      <c r="AB282" s="39"/>
      <c r="AC282" s="39"/>
      <c r="AD282" s="39"/>
      <c r="AE282" s="39"/>
      <c r="AF282" s="39"/>
      <c r="AG282" s="39"/>
      <c r="AH282" s="39"/>
    </row>
    <row r="283" spans="1:34" ht="16.5">
      <c r="A283" s="372">
        <v>2</v>
      </c>
      <c r="B283" s="375" t="s">
        <v>171</v>
      </c>
      <c r="C283" s="568">
        <v>137.19586604134415</v>
      </c>
      <c r="D283" s="568">
        <v>0</v>
      </c>
      <c r="E283" s="568">
        <v>137.19586604134415</v>
      </c>
      <c r="F283" s="568">
        <v>137.19586604134415</v>
      </c>
      <c r="G283" s="518">
        <f>F283/C283</f>
        <v>1</v>
      </c>
      <c r="H283" s="99"/>
      <c r="I283" s="200"/>
      <c r="J283" s="26"/>
      <c r="K283" s="220"/>
      <c r="L283" s="221"/>
      <c r="M283" s="222"/>
      <c r="N283" s="220"/>
      <c r="O283" s="221"/>
      <c r="P283" s="222"/>
      <c r="Q283" s="220"/>
      <c r="R283" s="221"/>
      <c r="S283" s="222"/>
      <c r="T283" s="220"/>
      <c r="U283" s="221"/>
      <c r="V283" s="222"/>
      <c r="W283" s="220"/>
      <c r="X283" s="221"/>
      <c r="Y283" s="222"/>
      <c r="Z283" s="39"/>
      <c r="AA283" s="39"/>
      <c r="AB283" s="39"/>
      <c r="AC283" s="39"/>
      <c r="AD283" s="39"/>
      <c r="AE283" s="39"/>
      <c r="AF283" s="39"/>
      <c r="AG283" s="39"/>
      <c r="AH283" s="39"/>
    </row>
    <row r="284" spans="1:34" ht="16.5">
      <c r="A284" s="372">
        <v>3</v>
      </c>
      <c r="B284" s="375" t="s">
        <v>172</v>
      </c>
      <c r="C284" s="568">
        <v>23.936553592568984</v>
      </c>
      <c r="D284" s="568">
        <v>0</v>
      </c>
      <c r="E284" s="568">
        <v>23.936553592568984</v>
      </c>
      <c r="F284" s="568">
        <v>23.936553592568984</v>
      </c>
      <c r="G284" s="518">
        <f>F284/C284</f>
        <v>1</v>
      </c>
      <c r="H284" s="99"/>
      <c r="I284" s="200"/>
      <c r="J284" s="26"/>
      <c r="K284" s="220"/>
      <c r="L284" s="221"/>
      <c r="M284" s="222"/>
      <c r="N284" s="220"/>
      <c r="O284" s="221"/>
      <c r="P284" s="222"/>
      <c r="Q284" s="220"/>
      <c r="R284" s="221"/>
      <c r="S284" s="222"/>
      <c r="T284" s="220"/>
      <c r="U284" s="221"/>
      <c r="V284" s="222"/>
      <c r="W284" s="220"/>
      <c r="X284" s="221"/>
      <c r="Y284" s="222"/>
      <c r="Z284" s="39"/>
      <c r="AA284" s="39"/>
      <c r="AB284" s="39"/>
      <c r="AC284" s="39"/>
      <c r="AD284" s="39"/>
      <c r="AE284" s="39"/>
      <c r="AF284" s="39"/>
      <c r="AG284" s="39"/>
      <c r="AH284" s="39"/>
    </row>
    <row r="285" spans="1:34" ht="16.5">
      <c r="A285" s="372">
        <v>4</v>
      </c>
      <c r="B285" s="375" t="s">
        <v>173</v>
      </c>
      <c r="C285" s="568">
        <v>40.28186352184075</v>
      </c>
      <c r="D285" s="568">
        <v>0</v>
      </c>
      <c r="E285" s="568">
        <v>40.28186352184075</v>
      </c>
      <c r="F285" s="568">
        <v>40.28186352184075</v>
      </c>
      <c r="G285" s="518">
        <f>F285/C285</f>
        <v>1</v>
      </c>
      <c r="H285" s="99"/>
      <c r="I285" s="200"/>
      <c r="J285" s="26"/>
      <c r="K285" s="220"/>
      <c r="L285" s="221"/>
      <c r="M285" s="222"/>
      <c r="N285" s="220"/>
      <c r="O285" s="221"/>
      <c r="P285" s="222"/>
      <c r="Q285" s="220"/>
      <c r="R285" s="221"/>
      <c r="S285" s="222"/>
      <c r="T285" s="220"/>
      <c r="U285" s="221"/>
      <c r="V285" s="222"/>
      <c r="W285" s="220"/>
      <c r="X285" s="221"/>
      <c r="Y285" s="222"/>
      <c r="Z285" s="39"/>
      <c r="AA285" s="39"/>
      <c r="AB285" s="39"/>
      <c r="AC285" s="39"/>
      <c r="AD285" s="39"/>
      <c r="AE285" s="39"/>
      <c r="AF285" s="39"/>
      <c r="AG285" s="39"/>
      <c r="AH285" s="39"/>
    </row>
    <row r="286" spans="1:34" ht="16.5">
      <c r="A286" s="375"/>
      <c r="B286" s="528" t="s">
        <v>19</v>
      </c>
      <c r="C286" s="529">
        <f>SUM(C282:C285)</f>
        <v>601.36</v>
      </c>
      <c r="D286" s="568">
        <v>0</v>
      </c>
      <c r="E286" s="374">
        <f>SUM(E282:E285)</f>
        <v>601.36</v>
      </c>
      <c r="F286" s="374">
        <f>SUM(F282:F285)</f>
        <v>601.36</v>
      </c>
      <c r="G286" s="518">
        <f>F286/C286</f>
        <v>1</v>
      </c>
      <c r="H286" s="99"/>
      <c r="I286" s="200"/>
      <c r="J286" s="26"/>
      <c r="K286" s="220"/>
      <c r="L286" s="221"/>
      <c r="M286" s="222"/>
      <c r="N286" s="220"/>
      <c r="O286" s="221"/>
      <c r="P286" s="222"/>
      <c r="Q286" s="220"/>
      <c r="R286" s="221"/>
      <c r="S286" s="222"/>
      <c r="T286" s="220"/>
      <c r="U286" s="221"/>
      <c r="V286" s="222"/>
      <c r="W286" s="220"/>
      <c r="X286" s="221"/>
      <c r="Y286" s="222"/>
      <c r="Z286" s="39"/>
      <c r="AA286" s="39"/>
      <c r="AB286" s="39"/>
      <c r="AC286" s="39"/>
      <c r="AD286" s="39"/>
      <c r="AE286" s="39"/>
      <c r="AF286" s="39"/>
      <c r="AG286" s="39"/>
      <c r="AH286" s="39"/>
    </row>
    <row r="287" spans="1:34" ht="16.5">
      <c r="A287" s="552"/>
      <c r="B287" s="553"/>
      <c r="C287" s="554"/>
      <c r="D287" s="554"/>
      <c r="E287" s="555"/>
      <c r="F287" s="583"/>
      <c r="G287" s="584"/>
      <c r="H287" s="99"/>
      <c r="I287" s="200"/>
      <c r="J287" s="91"/>
      <c r="K287" s="138"/>
      <c r="L287" s="139"/>
      <c r="M287" s="77"/>
      <c r="N287" s="138"/>
      <c r="O287" s="139"/>
      <c r="P287" s="77"/>
      <c r="Q287" s="138"/>
      <c r="R287" s="139"/>
      <c r="S287" s="77"/>
      <c r="T287" s="138"/>
      <c r="U287" s="139"/>
      <c r="V287" s="77"/>
      <c r="W287" s="138"/>
      <c r="X287" s="139"/>
      <c r="Y287" s="77"/>
      <c r="Z287" s="39"/>
      <c r="AA287" s="39"/>
      <c r="AB287" s="39"/>
      <c r="AC287" s="39"/>
      <c r="AD287" s="39"/>
      <c r="AE287" s="39"/>
      <c r="AF287" s="39"/>
      <c r="AG287" s="39"/>
      <c r="AH287" s="39"/>
    </row>
    <row r="288" spans="1:34" ht="15">
      <c r="A288" s="350"/>
      <c r="B288" s="350"/>
      <c r="C288" s="350"/>
      <c r="D288" s="350"/>
      <c r="E288" s="350"/>
      <c r="F288" s="376"/>
      <c r="J288" s="77"/>
      <c r="K288" s="77"/>
      <c r="L288" s="77"/>
      <c r="M288" s="77"/>
      <c r="N288" s="77"/>
      <c r="O288" s="77"/>
      <c r="P288" s="77"/>
      <c r="Q288" s="39"/>
      <c r="R288" s="39"/>
      <c r="S288" s="39"/>
      <c r="T288" s="39"/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F288" s="39"/>
      <c r="AG288" s="39"/>
      <c r="AH288" s="39"/>
    </row>
    <row r="289" spans="1:34" ht="17.25">
      <c r="A289" s="489" t="s">
        <v>112</v>
      </c>
      <c r="B289" s="489"/>
      <c r="C289" s="489"/>
      <c r="D289" s="489"/>
      <c r="E289" s="404"/>
      <c r="F289" s="426"/>
      <c r="J289" s="77"/>
      <c r="K289" s="77"/>
      <c r="L289" s="77"/>
      <c r="M289" s="77"/>
      <c r="N289" s="77"/>
      <c r="O289" s="77"/>
      <c r="P289" s="77"/>
      <c r="Q289" s="39"/>
      <c r="R289" s="39"/>
      <c r="S289" s="39"/>
      <c r="T289" s="39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F289" s="39"/>
      <c r="AG289" s="39"/>
      <c r="AH289" s="39"/>
    </row>
    <row r="290" spans="1:34" ht="17.25">
      <c r="A290" s="708" t="s">
        <v>263</v>
      </c>
      <c r="B290" s="708"/>
      <c r="C290" s="708"/>
      <c r="D290" s="489"/>
      <c r="E290" s="404"/>
      <c r="F290" s="426"/>
      <c r="J290" s="77"/>
      <c r="K290" s="77"/>
      <c r="L290" s="77"/>
      <c r="M290" s="77"/>
      <c r="N290" s="77"/>
      <c r="O290" s="77"/>
      <c r="P290" s="77"/>
      <c r="Q290" s="39"/>
      <c r="R290" s="39"/>
      <c r="S290" s="39"/>
      <c r="T290" s="39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F290" s="39"/>
      <c r="AG290" s="39"/>
      <c r="AH290" s="39"/>
    </row>
    <row r="291" spans="1:34" ht="17.25">
      <c r="A291" s="567"/>
      <c r="B291" s="567"/>
      <c r="C291" s="567"/>
      <c r="D291" s="489"/>
      <c r="E291" s="404"/>
      <c r="F291" s="426"/>
      <c r="J291" s="77"/>
      <c r="K291" s="77"/>
      <c r="L291" s="77"/>
      <c r="M291" s="77"/>
      <c r="N291" s="77"/>
      <c r="O291" s="77"/>
      <c r="P291" s="77"/>
      <c r="Q291" s="39"/>
      <c r="R291" s="39"/>
      <c r="S291" s="39"/>
      <c r="T291" s="39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F291" s="39"/>
      <c r="AG291" s="39"/>
      <c r="AH291" s="39"/>
    </row>
    <row r="292" spans="1:34" ht="49.5">
      <c r="A292" s="344" t="s">
        <v>8</v>
      </c>
      <c r="B292" s="344" t="s">
        <v>9</v>
      </c>
      <c r="C292" s="344" t="s">
        <v>226</v>
      </c>
      <c r="D292" s="344" t="s">
        <v>103</v>
      </c>
      <c r="E292" s="344" t="s">
        <v>104</v>
      </c>
      <c r="F292" s="440" t="s">
        <v>105</v>
      </c>
      <c r="G292" s="195"/>
      <c r="H292" s="224"/>
      <c r="I292" s="224"/>
      <c r="J292" s="77"/>
      <c r="K292" s="77"/>
      <c r="L292" s="77"/>
      <c r="M292" s="77"/>
      <c r="N292" s="77"/>
      <c r="O292" s="77"/>
      <c r="P292" s="77"/>
      <c r="Q292" s="39"/>
      <c r="R292" s="39"/>
      <c r="S292" s="39"/>
      <c r="T292" s="39"/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F292" s="39"/>
      <c r="AG292" s="39"/>
      <c r="AH292" s="39"/>
    </row>
    <row r="293" spans="1:34" ht="16.5">
      <c r="A293" s="372">
        <v>1</v>
      </c>
      <c r="B293" s="375" t="s">
        <v>170</v>
      </c>
      <c r="C293" s="568">
        <v>399.94571684424614</v>
      </c>
      <c r="D293" s="568">
        <v>399.94571684424614</v>
      </c>
      <c r="E293" s="517">
        <v>399.94571684424614</v>
      </c>
      <c r="F293" s="444">
        <f>E293/C293</f>
        <v>1</v>
      </c>
      <c r="G293" s="151"/>
      <c r="H293" s="199"/>
      <c r="I293" s="197"/>
      <c r="J293" s="77"/>
      <c r="K293" s="77"/>
      <c r="L293" s="77"/>
      <c r="M293" s="77"/>
      <c r="N293" s="77"/>
      <c r="O293" s="77"/>
      <c r="P293" s="77"/>
      <c r="Q293" s="77"/>
      <c r="R293" s="77"/>
      <c r="S293" s="39"/>
      <c r="T293" s="39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F293" s="39"/>
      <c r="AG293" s="39"/>
      <c r="AH293" s="39"/>
    </row>
    <row r="294" spans="1:34" ht="16.5">
      <c r="A294" s="372">
        <v>2</v>
      </c>
      <c r="B294" s="375" t="s">
        <v>171</v>
      </c>
      <c r="C294" s="568">
        <v>137.19586604134415</v>
      </c>
      <c r="D294" s="568">
        <v>137.19586604134415</v>
      </c>
      <c r="E294" s="517">
        <v>137.19586604134415</v>
      </c>
      <c r="F294" s="444">
        <f>E294/C294</f>
        <v>1</v>
      </c>
      <c r="G294" s="151"/>
      <c r="H294" s="199"/>
      <c r="I294" s="197"/>
      <c r="J294" s="77"/>
      <c r="K294" s="77"/>
      <c r="L294" s="77"/>
      <c r="M294" s="77"/>
      <c r="N294" s="77"/>
      <c r="O294" s="77"/>
      <c r="P294" s="77"/>
      <c r="Q294" s="39"/>
      <c r="R294" s="39"/>
      <c r="S294" s="39"/>
      <c r="T294" s="39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F294" s="39"/>
      <c r="AG294" s="39"/>
      <c r="AH294" s="39"/>
    </row>
    <row r="295" spans="1:34" ht="16.5">
      <c r="A295" s="372">
        <v>3</v>
      </c>
      <c r="B295" s="375" t="s">
        <v>172</v>
      </c>
      <c r="C295" s="568">
        <v>23.936553592568984</v>
      </c>
      <c r="D295" s="568">
        <v>23.936553592568984</v>
      </c>
      <c r="E295" s="517">
        <v>23.936553592568984</v>
      </c>
      <c r="F295" s="444">
        <f>E295/C295</f>
        <v>1</v>
      </c>
      <c r="G295" s="151"/>
      <c r="H295" s="199"/>
      <c r="I295" s="197"/>
      <c r="J295" s="77"/>
      <c r="K295" s="77"/>
      <c r="L295" s="77"/>
      <c r="M295" s="77"/>
      <c r="N295" s="77"/>
      <c r="O295" s="77"/>
      <c r="P295" s="77"/>
      <c r="Q295" s="39"/>
      <c r="R295" s="39"/>
      <c r="S295" s="39"/>
      <c r="T295" s="39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F295" s="39"/>
      <c r="AG295" s="39"/>
      <c r="AH295" s="39"/>
    </row>
    <row r="296" spans="1:34" ht="16.5">
      <c r="A296" s="372">
        <v>4</v>
      </c>
      <c r="B296" s="375" t="s">
        <v>173</v>
      </c>
      <c r="C296" s="568">
        <v>40.28186352184075</v>
      </c>
      <c r="D296" s="568">
        <v>40.28186352184075</v>
      </c>
      <c r="E296" s="517">
        <v>40.28186352184075</v>
      </c>
      <c r="F296" s="444">
        <f>E296/C296</f>
        <v>1</v>
      </c>
      <c r="G296" s="151"/>
      <c r="H296" s="199"/>
      <c r="I296" s="197"/>
      <c r="J296" s="77"/>
      <c r="K296" s="77"/>
      <c r="L296" s="77"/>
      <c r="M296" s="77"/>
      <c r="N296" s="77"/>
      <c r="O296" s="77"/>
      <c r="P296" s="77"/>
      <c r="Q296" s="39"/>
      <c r="R296" s="39"/>
      <c r="S296" s="39"/>
      <c r="T296" s="39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F296" s="39"/>
      <c r="AG296" s="39"/>
      <c r="AH296" s="39"/>
    </row>
    <row r="297" spans="1:34" ht="16.5">
      <c r="A297" s="375"/>
      <c r="B297" s="528" t="s">
        <v>19</v>
      </c>
      <c r="C297" s="529">
        <f>SUM(C293:C296)</f>
        <v>601.36</v>
      </c>
      <c r="D297" s="529">
        <f>SUM(D293:D296)</f>
        <v>601.36</v>
      </c>
      <c r="E297" s="529">
        <f>SUM(E293:E296)</f>
        <v>601.36</v>
      </c>
      <c r="F297" s="444">
        <f>E297/C297</f>
        <v>1</v>
      </c>
      <c r="G297" s="147"/>
      <c r="H297" s="99"/>
      <c r="I297" s="200"/>
      <c r="J297" s="77"/>
      <c r="K297" s="77"/>
      <c r="L297" s="77"/>
      <c r="M297" s="77"/>
      <c r="N297" s="77"/>
      <c r="O297" s="77"/>
      <c r="P297" s="77"/>
      <c r="Q297" s="39"/>
      <c r="R297" s="39"/>
      <c r="S297" s="39"/>
      <c r="T297" s="39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F297" s="39"/>
      <c r="AG297" s="39"/>
      <c r="AH297" s="39"/>
    </row>
    <row r="298" spans="1:34" ht="16.5">
      <c r="A298" s="91"/>
      <c r="B298" s="204"/>
      <c r="C298" s="205"/>
      <c r="D298" s="161"/>
      <c r="E298" s="225"/>
      <c r="F298" s="223"/>
      <c r="G298" s="147"/>
      <c r="H298" s="99"/>
      <c r="I298" s="99"/>
      <c r="J298" s="77"/>
      <c r="K298" s="77"/>
      <c r="L298" s="77"/>
      <c r="M298" s="77"/>
      <c r="N298" s="77"/>
      <c r="O298" s="77"/>
      <c r="P298" s="77"/>
      <c r="Q298" s="39"/>
      <c r="R298" s="39"/>
      <c r="S298" s="39"/>
      <c r="T298" s="39"/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F298" s="39"/>
      <c r="AG298" s="39"/>
      <c r="AH298" s="39"/>
    </row>
    <row r="299" spans="1:34" ht="15.75">
      <c r="A299" s="82"/>
      <c r="B299" s="83"/>
      <c r="C299" s="192"/>
      <c r="D299" s="101"/>
      <c r="E299" s="3"/>
      <c r="F299" s="170"/>
      <c r="G299" s="147"/>
      <c r="H299" s="99"/>
      <c r="I299" s="99"/>
      <c r="J299" s="77"/>
      <c r="K299" s="77"/>
      <c r="L299" s="77"/>
      <c r="M299" s="77"/>
      <c r="N299" s="77"/>
      <c r="O299" s="77"/>
      <c r="P299" s="77"/>
      <c r="Q299" s="39"/>
      <c r="R299" s="39"/>
      <c r="S299" s="39"/>
      <c r="T299" s="39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F299" s="39"/>
      <c r="AG299" s="39"/>
      <c r="AH299" s="39"/>
    </row>
    <row r="300" spans="1:34" ht="17.25">
      <c r="A300" s="489" t="s">
        <v>113</v>
      </c>
      <c r="B300" s="489"/>
      <c r="C300" s="489"/>
      <c r="D300" s="489"/>
      <c r="E300" s="404"/>
      <c r="F300" s="426"/>
      <c r="J300" s="77"/>
      <c r="K300" s="77"/>
      <c r="L300" s="77"/>
      <c r="M300" s="77"/>
      <c r="N300" s="77"/>
      <c r="O300" s="77"/>
      <c r="P300" s="77"/>
      <c r="Q300" s="39"/>
      <c r="R300" s="39"/>
      <c r="S300" s="39"/>
      <c r="T300" s="39"/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F300" s="39"/>
      <c r="AG300" s="39"/>
      <c r="AH300" s="39"/>
    </row>
    <row r="301" spans="1:34" ht="17.25">
      <c r="A301" s="489"/>
      <c r="B301" s="489"/>
      <c r="C301" s="489"/>
      <c r="D301" s="489"/>
      <c r="E301" s="404"/>
      <c r="F301" s="426"/>
      <c r="J301" s="77"/>
      <c r="K301" s="77"/>
      <c r="L301" s="77"/>
      <c r="M301" s="77"/>
      <c r="N301" s="77"/>
      <c r="O301" s="77"/>
      <c r="P301" s="77"/>
      <c r="Q301" s="39"/>
      <c r="R301" s="39"/>
      <c r="S301" s="39"/>
      <c r="T301" s="39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F301" s="39"/>
      <c r="AG301" s="39"/>
      <c r="AH301" s="39"/>
    </row>
    <row r="302" spans="1:34" ht="17.25">
      <c r="A302" s="689" t="s">
        <v>263</v>
      </c>
      <c r="B302" s="689"/>
      <c r="C302" s="689"/>
      <c r="D302" s="489"/>
      <c r="E302" s="404"/>
      <c r="F302" s="426"/>
      <c r="J302" s="77"/>
      <c r="K302" s="77"/>
      <c r="L302" s="77"/>
      <c r="M302" s="77"/>
      <c r="N302" s="77"/>
      <c r="O302" s="77"/>
      <c r="P302" s="77"/>
      <c r="Q302" s="39"/>
      <c r="R302" s="39"/>
      <c r="S302" s="39"/>
      <c r="T302" s="39"/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F302" s="39"/>
      <c r="AG302" s="39"/>
      <c r="AH302" s="39"/>
    </row>
    <row r="303" spans="1:34" ht="70.5" customHeight="1">
      <c r="A303" s="344" t="s">
        <v>8</v>
      </c>
      <c r="B303" s="344" t="s">
        <v>9</v>
      </c>
      <c r="C303" s="344" t="s">
        <v>226</v>
      </c>
      <c r="D303" s="344" t="s">
        <v>103</v>
      </c>
      <c r="E303" s="344" t="s">
        <v>264</v>
      </c>
      <c r="F303" s="516" t="s">
        <v>265</v>
      </c>
      <c r="G303" s="98"/>
      <c r="H303" s="39"/>
      <c r="I303" s="39"/>
      <c r="J303" s="77"/>
      <c r="K303" s="77"/>
      <c r="L303" s="77"/>
      <c r="M303" s="77"/>
      <c r="N303" s="77"/>
      <c r="O303" s="77"/>
      <c r="P303" s="77"/>
      <c r="Q303" s="39"/>
      <c r="R303" s="39"/>
      <c r="S303" s="39"/>
      <c r="T303" s="39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F303" s="39"/>
      <c r="AG303" s="39"/>
      <c r="AH303" s="39"/>
    </row>
    <row r="304" spans="1:34" ht="16.5">
      <c r="A304" s="372">
        <v>1</v>
      </c>
      <c r="B304" s="375" t="s">
        <v>170</v>
      </c>
      <c r="C304" s="568">
        <v>399.94571684424614</v>
      </c>
      <c r="D304" s="568">
        <v>399.94571684424614</v>
      </c>
      <c r="E304" s="358">
        <f>C304-D304</f>
        <v>0</v>
      </c>
      <c r="F304" s="444">
        <f>E304/C304</f>
        <v>0</v>
      </c>
      <c r="G304" s="226"/>
      <c r="H304" s="227"/>
      <c r="I304" s="227"/>
      <c r="J304" s="77"/>
      <c r="K304" s="77"/>
      <c r="L304" s="77"/>
      <c r="M304" s="77"/>
      <c r="N304" s="77"/>
      <c r="O304" s="77"/>
      <c r="P304" s="77"/>
      <c r="Q304" s="77"/>
      <c r="R304" s="77"/>
      <c r="S304" s="77"/>
      <c r="T304" s="39"/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F304" s="39"/>
      <c r="AG304" s="39"/>
      <c r="AH304" s="39"/>
    </row>
    <row r="305" spans="1:34" ht="16.5">
      <c r="A305" s="372">
        <v>2</v>
      </c>
      <c r="B305" s="375" t="s">
        <v>171</v>
      </c>
      <c r="C305" s="568">
        <v>137.19586604134415</v>
      </c>
      <c r="D305" s="568">
        <v>137.19586604134415</v>
      </c>
      <c r="E305" s="358">
        <f>C305-D305</f>
        <v>0</v>
      </c>
      <c r="F305" s="444">
        <f>E305/C305</f>
        <v>0</v>
      </c>
      <c r="G305" s="151"/>
      <c r="H305" s="199"/>
      <c r="I305" s="199"/>
      <c r="J305" s="77"/>
      <c r="K305" s="77"/>
      <c r="L305" s="77"/>
      <c r="M305" s="77"/>
      <c r="N305" s="77"/>
      <c r="O305" s="77"/>
      <c r="P305" s="77"/>
      <c r="Q305" s="39"/>
      <c r="R305" s="39"/>
      <c r="S305" s="77"/>
      <c r="T305" s="39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F305" s="39"/>
      <c r="AG305" s="39"/>
      <c r="AH305" s="39"/>
    </row>
    <row r="306" spans="1:34" ht="16.5">
      <c r="A306" s="372">
        <v>3</v>
      </c>
      <c r="B306" s="375" t="s">
        <v>172</v>
      </c>
      <c r="C306" s="568">
        <v>23.936553592568984</v>
      </c>
      <c r="D306" s="568">
        <v>23.936553592568984</v>
      </c>
      <c r="E306" s="358">
        <f>C306-D306</f>
        <v>0</v>
      </c>
      <c r="F306" s="444">
        <f>E306/C306</f>
        <v>0</v>
      </c>
      <c r="G306" s="151"/>
      <c r="H306" s="199"/>
      <c r="I306" s="199"/>
      <c r="J306" s="77"/>
      <c r="K306" s="77"/>
      <c r="L306" s="77"/>
      <c r="M306" s="77"/>
      <c r="N306" s="77"/>
      <c r="O306" s="77"/>
      <c r="P306" s="77"/>
      <c r="Q306" s="39"/>
      <c r="R306" s="39"/>
      <c r="S306" s="77"/>
      <c r="T306" s="39"/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F306" s="39"/>
      <c r="AG306" s="39"/>
      <c r="AH306" s="39"/>
    </row>
    <row r="307" spans="1:34" ht="16.5">
      <c r="A307" s="372">
        <v>4</v>
      </c>
      <c r="B307" s="375" t="s">
        <v>173</v>
      </c>
      <c r="C307" s="568">
        <v>40.28186352184075</v>
      </c>
      <c r="D307" s="568">
        <v>40.28186352184075</v>
      </c>
      <c r="E307" s="358">
        <f>C307-D307</f>
        <v>0</v>
      </c>
      <c r="F307" s="444">
        <f>E307/C307</f>
        <v>0</v>
      </c>
      <c r="G307" s="151"/>
      <c r="H307" s="199"/>
      <c r="I307" s="199"/>
      <c r="J307" s="77"/>
      <c r="K307" s="77"/>
      <c r="L307" s="77"/>
      <c r="M307" s="77"/>
      <c r="N307" s="77"/>
      <c r="O307" s="77"/>
      <c r="P307" s="77"/>
      <c r="Q307" s="39"/>
      <c r="R307" s="39"/>
      <c r="S307" s="77"/>
      <c r="T307" s="39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F307" s="39"/>
      <c r="AG307" s="39"/>
      <c r="AH307" s="39"/>
    </row>
    <row r="308" spans="1:34" ht="16.5">
      <c r="A308" s="375"/>
      <c r="B308" s="528" t="s">
        <v>19</v>
      </c>
      <c r="C308" s="529">
        <f>SUM(C304:C307)</f>
        <v>601.36</v>
      </c>
      <c r="D308" s="529">
        <f>SUM(D304:D307)</f>
        <v>601.36</v>
      </c>
      <c r="E308" s="358">
        <f>C308-D308</f>
        <v>0</v>
      </c>
      <c r="F308" s="444">
        <f>E308/C308</f>
        <v>0</v>
      </c>
      <c r="G308" s="147"/>
      <c r="H308" s="99"/>
      <c r="I308" s="99"/>
      <c r="J308" s="77"/>
      <c r="K308" s="77"/>
      <c r="L308" s="77"/>
      <c r="M308" s="77"/>
      <c r="N308" s="77"/>
      <c r="O308" s="77"/>
      <c r="P308" s="77"/>
      <c r="Q308" s="39"/>
      <c r="R308" s="39"/>
      <c r="S308" s="77"/>
      <c r="T308" s="39"/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F308" s="39"/>
      <c r="AG308" s="39"/>
      <c r="AH308" s="39"/>
    </row>
    <row r="309" spans="1:34" ht="15">
      <c r="A309" s="82"/>
      <c r="B309" s="83"/>
      <c r="C309" s="191"/>
      <c r="D309" s="101"/>
      <c r="E309" s="228"/>
      <c r="F309" s="51"/>
      <c r="G309" s="147"/>
      <c r="H309" s="99"/>
      <c r="I309" s="99"/>
      <c r="J309" s="77"/>
      <c r="K309" s="77"/>
      <c r="L309" s="77"/>
      <c r="M309" s="77"/>
      <c r="N309" s="77"/>
      <c r="O309" s="77"/>
      <c r="P309" s="77"/>
      <c r="Q309" s="39"/>
      <c r="R309" s="39"/>
      <c r="S309" s="77"/>
      <c r="T309" s="39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F309" s="39"/>
      <c r="AG309" s="39"/>
      <c r="AH309" s="39"/>
    </row>
    <row r="310" spans="1:34" ht="15">
      <c r="A310" s="486"/>
      <c r="B310" s="487"/>
      <c r="C310" s="530"/>
      <c r="D310" s="539"/>
      <c r="E310" s="585"/>
      <c r="F310" s="51"/>
      <c r="G310" s="147"/>
      <c r="H310" s="99"/>
      <c r="I310" s="99"/>
      <c r="J310" s="77"/>
      <c r="K310" s="77"/>
      <c r="L310" s="77"/>
      <c r="M310" s="77"/>
      <c r="N310" s="77"/>
      <c r="O310" s="77"/>
      <c r="P310" s="77"/>
      <c r="Q310" s="39"/>
      <c r="R310" s="39"/>
      <c r="S310" s="77"/>
      <c r="T310" s="39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F310" s="39"/>
      <c r="AG310" s="39"/>
      <c r="AH310" s="39"/>
    </row>
    <row r="311" spans="1:34" ht="35.25" customHeight="1">
      <c r="A311" s="703" t="s">
        <v>114</v>
      </c>
      <c r="B311" s="704"/>
      <c r="C311" s="704"/>
      <c r="D311" s="704"/>
      <c r="E311" s="705"/>
      <c r="G311" s="86"/>
      <c r="H311" s="87"/>
      <c r="I311" s="87"/>
      <c r="J311" s="89"/>
      <c r="K311" s="89"/>
      <c r="L311" s="89"/>
      <c r="M311" s="89"/>
      <c r="N311" s="89"/>
      <c r="O311" s="89"/>
      <c r="P311" s="89"/>
      <c r="Q311" s="100"/>
      <c r="R311" s="100"/>
      <c r="S311" s="100"/>
      <c r="T311" s="100"/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F311" s="39"/>
      <c r="AG311" s="39"/>
      <c r="AH311" s="39"/>
    </row>
    <row r="312" spans="1:34" ht="21" customHeight="1">
      <c r="A312" s="339"/>
      <c r="B312" s="339"/>
      <c r="C312" s="339"/>
      <c r="D312" s="339"/>
      <c r="E312" s="339"/>
      <c r="G312" s="86"/>
      <c r="H312" s="87"/>
      <c r="I312" s="87"/>
      <c r="J312" s="89"/>
      <c r="K312" s="89"/>
      <c r="L312" s="89"/>
      <c r="M312" s="89"/>
      <c r="N312" s="89"/>
      <c r="O312" s="89"/>
      <c r="P312" s="89"/>
      <c r="Q312" s="100"/>
      <c r="R312" s="100"/>
      <c r="S312" s="100"/>
      <c r="T312" s="100"/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F312" s="39"/>
      <c r="AG312" s="39"/>
      <c r="AH312" s="39"/>
    </row>
    <row r="313" spans="1:34" ht="17.25">
      <c r="A313" s="340" t="s">
        <v>109</v>
      </c>
      <c r="B313" s="341"/>
      <c r="C313" s="342"/>
      <c r="D313" s="341"/>
      <c r="E313" s="341"/>
      <c r="F313" s="171"/>
      <c r="J313" s="77"/>
      <c r="K313" s="77"/>
      <c r="L313" s="77"/>
      <c r="M313" s="77"/>
      <c r="N313" s="77"/>
      <c r="O313" s="77"/>
      <c r="P313" s="77"/>
      <c r="Q313" s="39"/>
      <c r="R313" s="39"/>
      <c r="S313" s="39"/>
      <c r="T313" s="39"/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F313" s="39"/>
      <c r="AG313" s="39"/>
      <c r="AH313" s="39"/>
    </row>
    <row r="314" spans="1:34" ht="17.25">
      <c r="A314" s="340"/>
      <c r="B314" s="341"/>
      <c r="C314" s="342"/>
      <c r="D314" s="341"/>
      <c r="E314" s="341"/>
      <c r="F314" s="171"/>
      <c r="J314" s="77"/>
      <c r="K314" s="77"/>
      <c r="L314" s="77"/>
      <c r="M314" s="77"/>
      <c r="N314" s="77"/>
      <c r="O314" s="77"/>
      <c r="P314" s="77"/>
      <c r="Q314" s="39"/>
      <c r="R314" s="39"/>
      <c r="S314" s="39"/>
      <c r="T314" s="39"/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F314" s="39"/>
      <c r="AG314" s="39"/>
      <c r="AH314" s="39"/>
    </row>
    <row r="315" spans="1:34" ht="17.25">
      <c r="A315" s="690" t="s">
        <v>266</v>
      </c>
      <c r="B315" s="709"/>
      <c r="C315" s="709"/>
      <c r="D315" s="691"/>
      <c r="E315" s="341"/>
      <c r="F315" s="171"/>
      <c r="J315" s="77"/>
      <c r="K315" s="77"/>
      <c r="L315" s="77"/>
      <c r="M315" s="77"/>
      <c r="N315" s="77"/>
      <c r="O315" s="77"/>
      <c r="P315" s="77"/>
      <c r="Q315" s="39"/>
      <c r="R315" s="39"/>
      <c r="S315" s="39"/>
      <c r="T315" s="39"/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F315" s="39"/>
      <c r="AG315" s="39"/>
      <c r="AH315" s="39"/>
    </row>
    <row r="316" spans="1:34" s="202" customFormat="1" ht="33">
      <c r="A316" s="344" t="s">
        <v>65</v>
      </c>
      <c r="B316" s="344" t="s">
        <v>24</v>
      </c>
      <c r="C316" s="344" t="s">
        <v>25</v>
      </c>
      <c r="D316" s="344" t="s">
        <v>26</v>
      </c>
      <c r="E316" s="345"/>
      <c r="F316" s="172"/>
      <c r="G316" s="94"/>
      <c r="H316" s="95"/>
      <c r="I316" s="95"/>
      <c r="J316" s="96"/>
      <c r="K316" s="96"/>
      <c r="L316" s="96"/>
      <c r="M316" s="96"/>
      <c r="N316" s="96"/>
      <c r="O316" s="96"/>
      <c r="P316" s="96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</row>
    <row r="317" spans="1:27" ht="27" customHeight="1">
      <c r="A317" s="715" t="s">
        <v>38</v>
      </c>
      <c r="B317" s="347" t="s">
        <v>183</v>
      </c>
      <c r="C317" s="348" t="s">
        <v>246</v>
      </c>
      <c r="D317" s="360">
        <v>113.08</v>
      </c>
      <c r="F317" s="173"/>
      <c r="J317" s="77"/>
      <c r="K317" s="77"/>
      <c r="L317" s="77"/>
      <c r="M317" s="77"/>
      <c r="N317" s="77"/>
      <c r="O317" s="77"/>
      <c r="P317" s="77"/>
      <c r="Q317" s="39"/>
      <c r="R317" s="39"/>
      <c r="S317" s="39"/>
      <c r="T317" s="39"/>
      <c r="U317" s="39"/>
      <c r="V317" s="39"/>
      <c r="W317" s="39"/>
      <c r="X317" s="39"/>
      <c r="Y317" s="39"/>
      <c r="Z317" s="39"/>
      <c r="AA317" s="39"/>
    </row>
    <row r="318" spans="1:27" ht="15.75">
      <c r="A318" s="715"/>
      <c r="B318" s="347" t="s">
        <v>76</v>
      </c>
      <c r="C318" s="351" t="s">
        <v>289</v>
      </c>
      <c r="D318" s="362">
        <v>27.8</v>
      </c>
      <c r="F318" s="173"/>
      <c r="J318" s="77"/>
      <c r="K318" s="77"/>
      <c r="L318" s="77"/>
      <c r="M318" s="77"/>
      <c r="N318" s="77"/>
      <c r="O318" s="77"/>
      <c r="P318" s="77"/>
      <c r="Q318" s="39"/>
      <c r="R318" s="39"/>
      <c r="S318" s="39"/>
      <c r="T318" s="39"/>
      <c r="U318" s="39"/>
      <c r="V318" s="39"/>
      <c r="W318" s="39"/>
      <c r="X318" s="39"/>
      <c r="Y318" s="39"/>
      <c r="Z318" s="39"/>
      <c r="AA318" s="39"/>
    </row>
    <row r="319" spans="1:27" ht="31.5">
      <c r="A319" s="715"/>
      <c r="B319" s="347" t="s">
        <v>92</v>
      </c>
      <c r="C319" s="351" t="s">
        <v>290</v>
      </c>
      <c r="D319" s="362">
        <v>0</v>
      </c>
      <c r="F319" s="173"/>
      <c r="J319" s="77"/>
      <c r="K319" s="77"/>
      <c r="L319" s="77"/>
      <c r="M319" s="77"/>
      <c r="N319" s="77"/>
      <c r="O319" s="77"/>
      <c r="P319" s="77"/>
      <c r="Q319" s="39"/>
      <c r="R319" s="39"/>
      <c r="S319" s="39"/>
      <c r="T319" s="39"/>
      <c r="U319" s="39"/>
      <c r="V319" s="39"/>
      <c r="W319" s="39"/>
      <c r="X319" s="39"/>
      <c r="Y319" s="39"/>
      <c r="Z319" s="39"/>
      <c r="AA319" s="39"/>
    </row>
    <row r="320" spans="1:27" ht="36" customHeight="1">
      <c r="A320" s="715"/>
      <c r="B320" s="354" t="s">
        <v>186</v>
      </c>
      <c r="C320" s="356" t="s">
        <v>291</v>
      </c>
      <c r="D320" s="362">
        <v>48</v>
      </c>
      <c r="F320" s="179"/>
      <c r="J320" s="77"/>
      <c r="K320" s="77"/>
      <c r="L320" s="77"/>
      <c r="M320" s="77"/>
      <c r="N320" s="77"/>
      <c r="O320" s="77"/>
      <c r="P320" s="77"/>
      <c r="Q320" s="39"/>
      <c r="R320" s="39"/>
      <c r="S320" s="39"/>
      <c r="T320" s="39"/>
      <c r="U320" s="39"/>
      <c r="V320" s="39"/>
      <c r="W320" s="39"/>
      <c r="X320" s="39"/>
      <c r="Y320" s="39"/>
      <c r="Z320" s="39"/>
      <c r="AA320" s="39"/>
    </row>
    <row r="321" spans="1:27" ht="19.5" customHeight="1">
      <c r="A321" s="684" t="s">
        <v>80</v>
      </c>
      <c r="B321" s="685"/>
      <c r="C321" s="686"/>
      <c r="D321" s="358">
        <f>SUM(D318:D320)</f>
        <v>75.8</v>
      </c>
      <c r="F321" s="174"/>
      <c r="G321" s="86"/>
      <c r="H321" s="87"/>
      <c r="I321" s="87"/>
      <c r="J321" s="89"/>
      <c r="K321" s="89"/>
      <c r="L321" s="89"/>
      <c r="M321" s="89"/>
      <c r="N321" s="89"/>
      <c r="O321" s="89"/>
      <c r="P321" s="89"/>
      <c r="Q321" s="100"/>
      <c r="R321" s="100"/>
      <c r="S321" s="100"/>
      <c r="T321" s="100"/>
      <c r="U321" s="39"/>
      <c r="V321" s="39"/>
      <c r="W321" s="39"/>
      <c r="X321" s="39"/>
      <c r="Y321" s="39"/>
      <c r="Z321" s="39"/>
      <c r="AA321" s="39"/>
    </row>
    <row r="322" spans="1:27" ht="16.5">
      <c r="A322" s="681" t="s">
        <v>29</v>
      </c>
      <c r="B322" s="682"/>
      <c r="C322" s="683"/>
      <c r="D322" s="358">
        <f>D317+D321</f>
        <v>188.88</v>
      </c>
      <c r="J322" s="77"/>
      <c r="K322" s="77"/>
      <c r="L322" s="77"/>
      <c r="M322" s="77"/>
      <c r="N322" s="77"/>
      <c r="O322" s="77"/>
      <c r="P322" s="77"/>
      <c r="Q322" s="39"/>
      <c r="R322" s="39"/>
      <c r="S322" s="39"/>
      <c r="T322" s="39"/>
      <c r="U322" s="39"/>
      <c r="V322" s="39"/>
      <c r="W322" s="39"/>
      <c r="X322" s="39"/>
      <c r="Y322" s="39"/>
      <c r="Z322" s="39"/>
      <c r="AA322" s="39"/>
    </row>
    <row r="323" spans="1:27" ht="15">
      <c r="A323" s="586"/>
      <c r="B323" s="586"/>
      <c r="C323" s="586"/>
      <c r="D323" s="587"/>
      <c r="E323" s="350"/>
      <c r="F323" s="376"/>
      <c r="J323" s="77"/>
      <c r="K323" s="77"/>
      <c r="L323" s="77"/>
      <c r="M323" s="77"/>
      <c r="N323" s="77"/>
      <c r="O323" s="77"/>
      <c r="P323" s="77"/>
      <c r="Q323" s="39"/>
      <c r="R323" s="39"/>
      <c r="S323" s="39"/>
      <c r="T323" s="39"/>
      <c r="U323" s="39"/>
      <c r="V323" s="39"/>
      <c r="W323" s="39"/>
      <c r="X323" s="39"/>
      <c r="Y323" s="39"/>
      <c r="Z323" s="39"/>
      <c r="AA323" s="39"/>
    </row>
    <row r="324" spans="1:27" ht="15">
      <c r="A324" s="350"/>
      <c r="B324" s="350"/>
      <c r="C324" s="350"/>
      <c r="D324" s="350"/>
      <c r="E324" s="350"/>
      <c r="F324" s="376"/>
      <c r="J324" s="77"/>
      <c r="K324" s="77"/>
      <c r="L324" s="77"/>
      <c r="M324" s="77"/>
      <c r="N324" s="77"/>
      <c r="O324" s="77"/>
      <c r="P324" s="77"/>
      <c r="Q324" s="39"/>
      <c r="R324" s="39"/>
      <c r="S324" s="39"/>
      <c r="T324" s="39"/>
      <c r="U324" s="39"/>
      <c r="V324" s="39"/>
      <c r="W324" s="39"/>
      <c r="X324" s="39"/>
      <c r="Y324" s="39"/>
      <c r="Z324" s="39"/>
      <c r="AA324" s="39"/>
    </row>
    <row r="325" spans="1:27" ht="17.25">
      <c r="A325" s="708" t="s">
        <v>267</v>
      </c>
      <c r="B325" s="708"/>
      <c r="C325" s="708"/>
      <c r="D325" s="708"/>
      <c r="E325" s="708"/>
      <c r="F325" s="708"/>
      <c r="J325" s="77"/>
      <c r="K325" s="77"/>
      <c r="L325" s="77"/>
      <c r="M325" s="77"/>
      <c r="N325" s="77"/>
      <c r="O325" s="77"/>
      <c r="P325" s="77"/>
      <c r="Q325" s="39"/>
      <c r="R325" s="39"/>
      <c r="S325" s="39"/>
      <c r="T325" s="39"/>
      <c r="U325" s="39"/>
      <c r="V325" s="39"/>
      <c r="W325" s="39"/>
      <c r="X325" s="39"/>
      <c r="Y325" s="39"/>
      <c r="Z325" s="39"/>
      <c r="AA325" s="39"/>
    </row>
    <row r="326" spans="1:27" ht="17.25">
      <c r="A326" s="566"/>
      <c r="B326" s="566"/>
      <c r="C326" s="566"/>
      <c r="D326" s="566"/>
      <c r="E326" s="566"/>
      <c r="F326" s="588"/>
      <c r="J326" s="77"/>
      <c r="K326" s="77"/>
      <c r="L326" s="77"/>
      <c r="M326" s="77"/>
      <c r="N326" s="77"/>
      <c r="O326" s="77"/>
      <c r="P326" s="77"/>
      <c r="Q326" s="39"/>
      <c r="R326" s="39"/>
      <c r="S326" s="39"/>
      <c r="T326" s="39"/>
      <c r="U326" s="39"/>
      <c r="V326" s="39"/>
      <c r="W326" s="39"/>
      <c r="X326" s="39"/>
      <c r="Y326" s="39"/>
      <c r="Z326" s="39"/>
      <c r="AA326" s="39"/>
    </row>
    <row r="327" spans="1:27" ht="32.25" customHeight="1">
      <c r="A327" s="344" t="s">
        <v>2</v>
      </c>
      <c r="B327" s="344"/>
      <c r="C327" s="344" t="s">
        <v>3</v>
      </c>
      <c r="D327" s="344" t="s">
        <v>4</v>
      </c>
      <c r="E327" s="344" t="s">
        <v>5</v>
      </c>
      <c r="F327" s="440" t="s">
        <v>6</v>
      </c>
      <c r="J327" s="77"/>
      <c r="K327" s="77"/>
      <c r="L327" s="77"/>
      <c r="M327" s="77"/>
      <c r="N327" s="77"/>
      <c r="O327" s="77"/>
      <c r="P327" s="77"/>
      <c r="Q327" s="39"/>
      <c r="R327" s="39"/>
      <c r="S327" s="39"/>
      <c r="T327" s="39"/>
      <c r="U327" s="39"/>
      <c r="V327" s="39"/>
      <c r="W327" s="39"/>
      <c r="X327" s="39"/>
      <c r="Y327" s="39"/>
      <c r="Z327" s="39"/>
      <c r="AA327" s="39"/>
    </row>
    <row r="328" spans="1:27" ht="16.5">
      <c r="A328" s="344">
        <v>1</v>
      </c>
      <c r="B328" s="344">
        <v>2</v>
      </c>
      <c r="C328" s="344">
        <v>3</v>
      </c>
      <c r="D328" s="344">
        <v>4</v>
      </c>
      <c r="E328" s="344" t="s">
        <v>7</v>
      </c>
      <c r="F328" s="440">
        <v>6</v>
      </c>
      <c r="J328" s="77"/>
      <c r="K328" s="77"/>
      <c r="L328" s="77"/>
      <c r="M328" s="77"/>
      <c r="N328" s="77"/>
      <c r="O328" s="77"/>
      <c r="P328" s="77"/>
      <c r="Q328" s="39"/>
      <c r="R328" s="39"/>
      <c r="S328" s="39"/>
      <c r="T328" s="39"/>
      <c r="U328" s="39"/>
      <c r="V328" s="39"/>
      <c r="W328" s="39"/>
      <c r="X328" s="39"/>
      <c r="Y328" s="39"/>
      <c r="Z328" s="39"/>
      <c r="AA328" s="39"/>
    </row>
    <row r="329" spans="1:27" s="6" customFormat="1" ht="41.25" customHeight="1">
      <c r="A329" s="616">
        <v>1</v>
      </c>
      <c r="B329" s="363" t="s">
        <v>262</v>
      </c>
      <c r="C329" s="364">
        <v>113.08</v>
      </c>
      <c r="D329" s="659">
        <v>113.08</v>
      </c>
      <c r="E329" s="660">
        <v>0</v>
      </c>
      <c r="F329" s="612">
        <v>0</v>
      </c>
      <c r="G329" s="41"/>
      <c r="H329" s="42"/>
      <c r="I329" s="42"/>
      <c r="J329" s="101"/>
      <c r="K329" s="101"/>
      <c r="L329" s="101"/>
      <c r="M329" s="101"/>
      <c r="N329" s="101"/>
      <c r="O329" s="101"/>
      <c r="P329" s="230"/>
      <c r="Q329" s="82"/>
      <c r="R329" s="82"/>
      <c r="S329" s="82"/>
      <c r="T329" s="82"/>
      <c r="U329" s="82"/>
      <c r="V329" s="82"/>
      <c r="W329" s="82"/>
      <c r="X329" s="82"/>
      <c r="Y329" s="82"/>
      <c r="Z329" s="82"/>
      <c r="AA329" s="82"/>
    </row>
    <row r="330" spans="1:27" s="6" customFormat="1" ht="30.75" customHeight="1">
      <c r="A330" s="616">
        <v>2</v>
      </c>
      <c r="B330" s="363" t="s">
        <v>226</v>
      </c>
      <c r="C330" s="364">
        <v>120</v>
      </c>
      <c r="D330" s="661">
        <v>120</v>
      </c>
      <c r="E330" s="660">
        <v>0</v>
      </c>
      <c r="F330" s="662">
        <f>E330/C330</f>
        <v>0</v>
      </c>
      <c r="G330" s="41"/>
      <c r="H330" s="42"/>
      <c r="I330" s="42"/>
      <c r="J330" s="101"/>
      <c r="K330" s="101"/>
      <c r="L330" s="101"/>
      <c r="M330" s="101"/>
      <c r="N330" s="101"/>
      <c r="O330" s="101"/>
      <c r="P330" s="231"/>
      <c r="Q330" s="82"/>
      <c r="R330" s="82"/>
      <c r="S330" s="82"/>
      <c r="T330" s="82"/>
      <c r="U330" s="82"/>
      <c r="V330" s="82"/>
      <c r="W330" s="82"/>
      <c r="X330" s="82"/>
      <c r="Y330" s="82"/>
      <c r="Z330" s="82"/>
      <c r="AA330" s="82"/>
    </row>
    <row r="331" spans="1:27" s="6" customFormat="1" ht="31.5">
      <c r="A331" s="616">
        <v>3</v>
      </c>
      <c r="B331" s="363" t="s">
        <v>268</v>
      </c>
      <c r="C331" s="365">
        <v>6.92</v>
      </c>
      <c r="D331" s="663">
        <f>27.8-68.88+48</f>
        <v>6.920000000000002</v>
      </c>
      <c r="E331" s="660">
        <v>0</v>
      </c>
      <c r="F331" s="612">
        <f>E331/C331</f>
        <v>0</v>
      </c>
      <c r="G331" s="41"/>
      <c r="H331" s="42"/>
      <c r="I331" s="42"/>
      <c r="J331" s="101"/>
      <c r="K331" s="101"/>
      <c r="L331" s="101"/>
      <c r="M331" s="101"/>
      <c r="N331" s="101"/>
      <c r="O331" s="101"/>
      <c r="P331" s="230"/>
      <c r="Q331" s="82"/>
      <c r="R331" s="82"/>
      <c r="S331" s="82"/>
      <c r="T331" s="82"/>
      <c r="U331" s="82"/>
      <c r="V331" s="82"/>
      <c r="W331" s="82"/>
      <c r="X331" s="82"/>
      <c r="Y331" s="82"/>
      <c r="Z331" s="82"/>
      <c r="AA331" s="82"/>
    </row>
    <row r="332" spans="1:27" s="6" customFormat="1" ht="21" customHeight="1">
      <c r="A332" s="616">
        <v>4</v>
      </c>
      <c r="B332" s="366" t="s">
        <v>32</v>
      </c>
      <c r="C332" s="365">
        <f>C329+C331</f>
        <v>120</v>
      </c>
      <c r="D332" s="365">
        <f>D329+D331</f>
        <v>120</v>
      </c>
      <c r="E332" s="660">
        <f>D332-C332</f>
        <v>0</v>
      </c>
      <c r="F332" s="612">
        <f>SUM(F329:F331)</f>
        <v>0</v>
      </c>
      <c r="G332" s="41"/>
      <c r="H332" s="42"/>
      <c r="I332" s="42"/>
      <c r="J332" s="101"/>
      <c r="K332" s="101"/>
      <c r="L332" s="101"/>
      <c r="M332" s="101"/>
      <c r="N332" s="101"/>
      <c r="O332" s="101"/>
      <c r="P332" s="101"/>
      <c r="Q332" s="82"/>
      <c r="R332" s="82"/>
      <c r="S332" s="82"/>
      <c r="T332" s="82"/>
      <c r="U332" s="82"/>
      <c r="V332" s="82"/>
      <c r="W332" s="82"/>
      <c r="X332" s="82"/>
      <c r="Y332" s="82"/>
      <c r="Z332" s="82"/>
      <c r="AA332" s="82"/>
    </row>
    <row r="333" spans="4:27" ht="15">
      <c r="D333" s="664"/>
      <c r="J333" s="77"/>
      <c r="K333" s="77"/>
      <c r="L333" s="77"/>
      <c r="M333" s="77"/>
      <c r="N333" s="77"/>
      <c r="O333" s="77"/>
      <c r="P333" s="77"/>
      <c r="Q333" s="39"/>
      <c r="R333" s="39"/>
      <c r="S333" s="39"/>
      <c r="T333" s="39"/>
      <c r="U333" s="39"/>
      <c r="V333" s="39"/>
      <c r="W333" s="39"/>
      <c r="X333" s="39"/>
      <c r="Y333" s="39"/>
      <c r="Z333" s="39"/>
      <c r="AA333" s="39"/>
    </row>
    <row r="334" spans="10:27" ht="15">
      <c r="J334" s="77"/>
      <c r="K334" s="77"/>
      <c r="L334" s="77"/>
      <c r="M334" s="77"/>
      <c r="N334" s="77"/>
      <c r="O334" s="77"/>
      <c r="P334" s="77"/>
      <c r="Q334" s="39"/>
      <c r="R334" s="39"/>
      <c r="S334" s="39"/>
      <c r="T334" s="39"/>
      <c r="U334" s="39"/>
      <c r="V334" s="39"/>
      <c r="W334" s="39"/>
      <c r="X334" s="39"/>
      <c r="Y334" s="39"/>
      <c r="Z334" s="39"/>
      <c r="AA334" s="39"/>
    </row>
    <row r="335" spans="1:27" ht="15">
      <c r="A335" s="350"/>
      <c r="B335" s="350"/>
      <c r="C335" s="350"/>
      <c r="D335" s="350"/>
      <c r="E335" s="350"/>
      <c r="F335" s="376"/>
      <c r="G335" s="377"/>
      <c r="J335" s="77"/>
      <c r="K335" s="77"/>
      <c r="L335" s="77"/>
      <c r="M335" s="77"/>
      <c r="N335" s="77"/>
      <c r="O335" s="77"/>
      <c r="P335" s="77"/>
      <c r="Q335" s="39"/>
      <c r="R335" s="39"/>
      <c r="S335" s="39"/>
      <c r="T335" s="39"/>
      <c r="U335" s="39"/>
      <c r="V335" s="39"/>
      <c r="W335" s="39"/>
      <c r="X335" s="39"/>
      <c r="Y335" s="39"/>
      <c r="Z335" s="39"/>
      <c r="AA335" s="39"/>
    </row>
    <row r="336" spans="1:27" ht="17.25">
      <c r="A336" s="689" t="s">
        <v>269</v>
      </c>
      <c r="B336" s="689"/>
      <c r="C336" s="689"/>
      <c r="D336" s="426" t="s">
        <v>30</v>
      </c>
      <c r="E336" s="693" t="s">
        <v>270</v>
      </c>
      <c r="F336" s="693"/>
      <c r="G336" s="515"/>
      <c r="J336" s="77"/>
      <c r="K336" s="77"/>
      <c r="L336" s="77"/>
      <c r="M336" s="77"/>
      <c r="N336" s="77"/>
      <c r="O336" s="77"/>
      <c r="P336" s="77"/>
      <c r="Q336" s="39"/>
      <c r="R336" s="39"/>
      <c r="S336" s="39"/>
      <c r="T336" s="39"/>
      <c r="U336" s="39"/>
      <c r="V336" s="39"/>
      <c r="W336" s="39"/>
      <c r="X336" s="39"/>
      <c r="Y336" s="39"/>
      <c r="Z336" s="39"/>
      <c r="AA336" s="39"/>
    </row>
    <row r="337" spans="1:27" ht="45" customHeight="1">
      <c r="A337" s="344" t="s">
        <v>2</v>
      </c>
      <c r="B337" s="344" t="s">
        <v>39</v>
      </c>
      <c r="C337" s="344" t="s">
        <v>226</v>
      </c>
      <c r="D337" s="344" t="s">
        <v>107</v>
      </c>
      <c r="E337" s="344" t="s">
        <v>108</v>
      </c>
      <c r="F337" s="440" t="s">
        <v>40</v>
      </c>
      <c r="G337" s="344" t="s">
        <v>41</v>
      </c>
      <c r="H337" s="232"/>
      <c r="I337" s="233"/>
      <c r="J337" s="77"/>
      <c r="K337" s="77"/>
      <c r="L337" s="77"/>
      <c r="M337" s="77"/>
      <c r="N337" s="77"/>
      <c r="O337" s="77"/>
      <c r="P337" s="77"/>
      <c r="Q337" s="39"/>
      <c r="R337" s="39"/>
      <c r="S337" s="39"/>
      <c r="T337" s="39"/>
      <c r="U337" s="39"/>
      <c r="V337" s="39"/>
      <c r="W337" s="39"/>
      <c r="X337" s="39"/>
      <c r="Y337" s="39"/>
      <c r="Z337" s="39"/>
      <c r="AA337" s="39"/>
    </row>
    <row r="338" spans="1:27" ht="16.5">
      <c r="A338" s="570">
        <v>1</v>
      </c>
      <c r="B338" s="570">
        <v>2</v>
      </c>
      <c r="C338" s="570">
        <v>3</v>
      </c>
      <c r="D338" s="570">
        <v>4</v>
      </c>
      <c r="E338" s="570">
        <v>5</v>
      </c>
      <c r="F338" s="571">
        <v>6</v>
      </c>
      <c r="G338" s="570">
        <v>7</v>
      </c>
      <c r="H338" s="234"/>
      <c r="I338" s="235"/>
      <c r="J338" s="77"/>
      <c r="K338" s="77"/>
      <c r="L338" s="77"/>
      <c r="M338" s="77"/>
      <c r="N338" s="77"/>
      <c r="O338" s="77"/>
      <c r="P338" s="77"/>
      <c r="Q338" s="39"/>
      <c r="R338" s="39"/>
      <c r="S338" s="39"/>
      <c r="T338" s="39"/>
      <c r="U338" s="39"/>
      <c r="V338" s="39"/>
      <c r="W338" s="39"/>
      <c r="X338" s="39"/>
      <c r="Y338" s="39"/>
      <c r="Z338" s="39"/>
      <c r="AA338" s="39"/>
    </row>
    <row r="339" spans="1:27" ht="47.25" customHeight="1">
      <c r="A339" s="572">
        <v>1</v>
      </c>
      <c r="B339" s="367" t="s">
        <v>42</v>
      </c>
      <c r="C339" s="573">
        <v>60</v>
      </c>
      <c r="D339" s="365">
        <v>120</v>
      </c>
      <c r="E339" s="573">
        <v>0</v>
      </c>
      <c r="F339" s="574">
        <f>E339/C339</f>
        <v>0</v>
      </c>
      <c r="G339" s="573">
        <v>60</v>
      </c>
      <c r="H339" s="236"/>
      <c r="I339" s="236"/>
      <c r="J339" s="77"/>
      <c r="K339" s="77"/>
      <c r="L339" s="77"/>
      <c r="M339" s="77"/>
      <c r="N339" s="77"/>
      <c r="O339" s="77"/>
      <c r="P339" s="77"/>
      <c r="Q339" s="39"/>
      <c r="R339" s="39"/>
      <c r="S339" s="39"/>
      <c r="T339" s="39"/>
      <c r="U339" s="39"/>
      <c r="V339" s="39"/>
      <c r="W339" s="39"/>
      <c r="X339" s="39"/>
      <c r="Y339" s="39"/>
      <c r="Z339" s="39"/>
      <c r="AA339" s="39"/>
    </row>
    <row r="340" spans="1:27" ht="49.5" customHeight="1">
      <c r="A340" s="722">
        <v>2</v>
      </c>
      <c r="B340" s="723" t="s">
        <v>106</v>
      </c>
      <c r="C340" s="575">
        <v>60</v>
      </c>
      <c r="D340" s="576">
        <v>120</v>
      </c>
      <c r="E340" s="575">
        <v>5.55</v>
      </c>
      <c r="F340" s="747">
        <f>E340/C340</f>
        <v>0.0925</v>
      </c>
      <c r="G340" s="734">
        <v>54.5</v>
      </c>
      <c r="H340" s="237"/>
      <c r="I340" s="237"/>
      <c r="J340" s="77"/>
      <c r="K340" s="77"/>
      <c r="L340" s="77"/>
      <c r="M340" s="77"/>
      <c r="N340" s="77"/>
      <c r="O340" s="77"/>
      <c r="P340" s="77"/>
      <c r="Q340" s="39"/>
      <c r="R340" s="39"/>
      <c r="S340" s="39"/>
      <c r="T340" s="39"/>
      <c r="U340" s="39"/>
      <c r="V340" s="39"/>
      <c r="W340" s="39"/>
      <c r="X340" s="39"/>
      <c r="Y340" s="39"/>
      <c r="Z340" s="39"/>
      <c r="AA340" s="39"/>
    </row>
    <row r="341" spans="1:27" ht="27" customHeight="1">
      <c r="A341" s="722"/>
      <c r="B341" s="723"/>
      <c r="C341" s="577"/>
      <c r="D341" s="578"/>
      <c r="E341" s="577"/>
      <c r="F341" s="747"/>
      <c r="G341" s="734"/>
      <c r="H341" s="237"/>
      <c r="I341" s="237"/>
      <c r="J341" s="77"/>
      <c r="K341" s="77"/>
      <c r="L341" s="77"/>
      <c r="M341" s="77"/>
      <c r="N341" s="77"/>
      <c r="O341" s="77"/>
      <c r="P341" s="77"/>
      <c r="Q341" s="39"/>
      <c r="R341" s="39"/>
      <c r="S341" s="39"/>
      <c r="T341" s="39"/>
      <c r="U341" s="39"/>
      <c r="V341" s="39"/>
      <c r="W341" s="39"/>
      <c r="X341" s="39"/>
      <c r="Y341" s="39"/>
      <c r="Z341" s="39"/>
      <c r="AA341" s="39"/>
    </row>
    <row r="342" spans="1:27" ht="26.25" customHeight="1">
      <c r="A342" s="730" t="s">
        <v>19</v>
      </c>
      <c r="B342" s="731"/>
      <c r="C342" s="573">
        <f>C339+C340</f>
        <v>120</v>
      </c>
      <c r="D342" s="365">
        <v>120</v>
      </c>
      <c r="E342" s="573">
        <v>5.55</v>
      </c>
      <c r="F342" s="579">
        <f>E342/C342</f>
        <v>0.04625</v>
      </c>
      <c r="G342" s="365">
        <v>114.5</v>
      </c>
      <c r="H342" s="238"/>
      <c r="I342" s="276"/>
      <c r="J342" s="77"/>
      <c r="K342" s="77"/>
      <c r="L342" s="77"/>
      <c r="M342" s="77"/>
      <c r="N342" s="77"/>
      <c r="O342" s="77"/>
      <c r="P342" s="77"/>
      <c r="Q342" s="39"/>
      <c r="R342" s="39"/>
      <c r="S342" s="39"/>
      <c r="T342" s="39"/>
      <c r="U342" s="39"/>
      <c r="V342" s="39"/>
      <c r="W342" s="39"/>
      <c r="X342" s="39"/>
      <c r="Y342" s="39"/>
      <c r="Z342" s="39"/>
      <c r="AA342" s="39"/>
    </row>
    <row r="343" spans="1:27" ht="15">
      <c r="A343" s="239"/>
      <c r="B343" s="239"/>
      <c r="C343" s="240"/>
      <c r="D343" s="240"/>
      <c r="E343" s="240"/>
      <c r="F343" s="241"/>
      <c r="G343" s="242"/>
      <c r="H343" s="242"/>
      <c r="I343" s="242"/>
      <c r="J343" s="77"/>
      <c r="K343" s="77"/>
      <c r="L343" s="77"/>
      <c r="M343" s="77"/>
      <c r="N343" s="77"/>
      <c r="O343" s="77"/>
      <c r="P343" s="77"/>
      <c r="Q343" s="39"/>
      <c r="R343" s="39"/>
      <c r="S343" s="39"/>
      <c r="T343" s="39"/>
      <c r="U343" s="39"/>
      <c r="V343" s="39"/>
      <c r="W343" s="39"/>
      <c r="X343" s="39"/>
      <c r="Y343" s="39"/>
      <c r="Z343" s="39"/>
      <c r="AA343" s="39"/>
    </row>
    <row r="344" spans="7:27" ht="15">
      <c r="G344" s="86"/>
      <c r="H344" s="87"/>
      <c r="I344" s="87"/>
      <c r="J344" s="89"/>
      <c r="K344" s="89"/>
      <c r="L344" s="89"/>
      <c r="M344" s="89"/>
      <c r="N344" s="89"/>
      <c r="O344" s="89"/>
      <c r="P344" s="89"/>
      <c r="Q344" s="100"/>
      <c r="R344" s="100"/>
      <c r="S344" s="100"/>
      <c r="T344" s="100"/>
      <c r="U344" s="39"/>
      <c r="V344" s="39"/>
      <c r="W344" s="39"/>
      <c r="X344" s="39"/>
      <c r="Y344" s="39"/>
      <c r="Z344" s="39"/>
      <c r="AA344" s="39"/>
    </row>
    <row r="345" spans="1:27" ht="15">
      <c r="A345" s="350"/>
      <c r="B345" s="350"/>
      <c r="C345" s="350"/>
      <c r="D345" s="350"/>
      <c r="E345" s="350"/>
      <c r="F345" s="376"/>
      <c r="G345" s="86"/>
      <c r="H345" s="87"/>
      <c r="I345" s="87"/>
      <c r="J345" s="89"/>
      <c r="K345" s="89"/>
      <c r="L345" s="89"/>
      <c r="M345" s="89"/>
      <c r="N345" s="89"/>
      <c r="O345" s="89"/>
      <c r="P345" s="89"/>
      <c r="Q345" s="100"/>
      <c r="R345" s="100"/>
      <c r="S345" s="100"/>
      <c r="T345" s="100"/>
      <c r="U345" s="39"/>
      <c r="V345" s="39"/>
      <c r="W345" s="39"/>
      <c r="X345" s="39"/>
      <c r="Y345" s="39"/>
      <c r="Z345" s="39"/>
      <c r="AA345" s="39"/>
    </row>
    <row r="346" spans="1:27" ht="15.75" customHeight="1">
      <c r="A346" s="688" t="s">
        <v>115</v>
      </c>
      <c r="B346" s="688"/>
      <c r="C346" s="688"/>
      <c r="D346" s="688"/>
      <c r="E346" s="688"/>
      <c r="F346" s="688"/>
      <c r="G346" s="86"/>
      <c r="H346" s="87"/>
      <c r="I346" s="87"/>
      <c r="J346" s="89"/>
      <c r="K346" s="89"/>
      <c r="L346" s="89"/>
      <c r="M346" s="89"/>
      <c r="N346" s="89"/>
      <c r="O346" s="89"/>
      <c r="P346" s="89"/>
      <c r="Q346" s="100"/>
      <c r="R346" s="100"/>
      <c r="S346" s="100"/>
      <c r="T346" s="100"/>
      <c r="U346" s="39"/>
      <c r="V346" s="39"/>
      <c r="W346" s="39"/>
      <c r="X346" s="39"/>
      <c r="Y346" s="39"/>
      <c r="Z346" s="39"/>
      <c r="AA346" s="39"/>
    </row>
    <row r="347" spans="1:27" ht="17.25">
      <c r="A347" s="340" t="s">
        <v>116</v>
      </c>
      <c r="B347" s="341"/>
      <c r="C347" s="342"/>
      <c r="D347" s="341"/>
      <c r="E347" s="341"/>
      <c r="F347" s="497"/>
      <c r="J347" s="77"/>
      <c r="K347" s="77"/>
      <c r="L347" s="77"/>
      <c r="M347" s="77"/>
      <c r="N347" s="77"/>
      <c r="O347" s="77"/>
      <c r="P347" s="77"/>
      <c r="Q347" s="39"/>
      <c r="R347" s="39"/>
      <c r="S347" s="39"/>
      <c r="T347" s="39"/>
      <c r="U347" s="39"/>
      <c r="V347" s="39"/>
      <c r="W347" s="39"/>
      <c r="X347" s="39"/>
      <c r="Y347" s="39"/>
      <c r="Z347" s="39"/>
      <c r="AA347" s="39"/>
    </row>
    <row r="348" spans="1:27" ht="17.25">
      <c r="A348" s="690" t="s">
        <v>271</v>
      </c>
      <c r="B348" s="709"/>
      <c r="C348" s="709"/>
      <c r="D348" s="691"/>
      <c r="E348" s="341"/>
      <c r="F348" s="497"/>
      <c r="J348" s="77"/>
      <c r="K348" s="77"/>
      <c r="L348" s="77"/>
      <c r="M348" s="77"/>
      <c r="N348" s="77"/>
      <c r="O348" s="77"/>
      <c r="P348" s="77"/>
      <c r="Q348" s="39"/>
      <c r="R348" s="39"/>
      <c r="S348" s="39"/>
      <c r="T348" s="39"/>
      <c r="U348" s="39"/>
      <c r="V348" s="39"/>
      <c r="W348" s="39"/>
      <c r="X348" s="39"/>
      <c r="Y348" s="39"/>
      <c r="Z348" s="39"/>
      <c r="AA348" s="39"/>
    </row>
    <row r="349" spans="1:27" s="202" customFormat="1" ht="33">
      <c r="A349" s="344" t="s">
        <v>23</v>
      </c>
      <c r="B349" s="344" t="s">
        <v>24</v>
      </c>
      <c r="C349" s="344" t="s">
        <v>25</v>
      </c>
      <c r="D349" s="344" t="s">
        <v>26</v>
      </c>
      <c r="E349" s="345"/>
      <c r="F349" s="589"/>
      <c r="G349" s="94"/>
      <c r="H349" s="95"/>
      <c r="I349" s="95"/>
      <c r="J349" s="96"/>
      <c r="K349" s="96"/>
      <c r="L349" s="96"/>
      <c r="M349" s="96"/>
      <c r="N349" s="96"/>
      <c r="O349" s="96"/>
      <c r="P349" s="96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</row>
    <row r="350" spans="1:27" ht="17.25" customHeight="1">
      <c r="A350" s="687" t="s">
        <v>128</v>
      </c>
      <c r="B350" s="367" t="s">
        <v>183</v>
      </c>
      <c r="C350" s="348" t="s">
        <v>246</v>
      </c>
      <c r="D350" s="368">
        <v>0</v>
      </c>
      <c r="F350" s="173"/>
      <c r="J350" s="77"/>
      <c r="K350" s="77"/>
      <c r="L350" s="77"/>
      <c r="M350" s="77"/>
      <c r="N350" s="77"/>
      <c r="O350" s="77"/>
      <c r="P350" s="77"/>
      <c r="Q350" s="39"/>
      <c r="R350" s="39"/>
      <c r="S350" s="39"/>
      <c r="T350" s="39"/>
      <c r="U350" s="39"/>
      <c r="V350" s="39"/>
      <c r="W350" s="39"/>
      <c r="X350" s="39"/>
      <c r="Y350" s="39"/>
      <c r="Z350" s="39"/>
      <c r="AA350" s="39"/>
    </row>
    <row r="351" spans="1:27" ht="15.75">
      <c r="A351" s="687"/>
      <c r="B351" s="367" t="s">
        <v>76</v>
      </c>
      <c r="C351" s="351" t="s">
        <v>289</v>
      </c>
      <c r="D351" s="369">
        <v>1.88</v>
      </c>
      <c r="F351" s="173"/>
      <c r="J351" s="77"/>
      <c r="K351" s="77"/>
      <c r="L351" s="77"/>
      <c r="M351" s="77"/>
      <c r="N351" s="77"/>
      <c r="O351" s="77"/>
      <c r="P351" s="77"/>
      <c r="Q351" s="39"/>
      <c r="R351" s="39"/>
      <c r="S351" s="39"/>
      <c r="T351" s="39"/>
      <c r="U351" s="39"/>
      <c r="V351" s="39"/>
      <c r="W351" s="39"/>
      <c r="X351" s="39"/>
      <c r="Y351" s="39"/>
      <c r="Z351" s="39"/>
      <c r="AA351" s="39"/>
    </row>
    <row r="352" spans="1:27" ht="15.75">
      <c r="A352" s="687"/>
      <c r="B352" s="367" t="s">
        <v>28</v>
      </c>
      <c r="C352" s="351" t="s">
        <v>290</v>
      </c>
      <c r="D352" s="369">
        <v>3.3</v>
      </c>
      <c r="F352" s="173"/>
      <c r="J352" s="77"/>
      <c r="K352" s="77"/>
      <c r="L352" s="77"/>
      <c r="M352" s="77"/>
      <c r="N352" s="77"/>
      <c r="O352" s="77"/>
      <c r="P352" s="77"/>
      <c r="Q352" s="39"/>
      <c r="R352" s="39"/>
      <c r="S352" s="39"/>
      <c r="T352" s="39"/>
      <c r="U352" s="39"/>
      <c r="V352" s="39"/>
      <c r="W352" s="39"/>
      <c r="X352" s="39"/>
      <c r="Y352" s="39"/>
      <c r="Z352" s="39"/>
      <c r="AA352" s="39"/>
    </row>
    <row r="353" spans="1:27" ht="16.5">
      <c r="A353" s="687"/>
      <c r="B353" s="370" t="s">
        <v>176</v>
      </c>
      <c r="C353" s="356" t="s">
        <v>291</v>
      </c>
      <c r="D353" s="369">
        <v>3.46</v>
      </c>
      <c r="F353" s="173"/>
      <c r="J353" s="77"/>
      <c r="K353" s="77"/>
      <c r="L353" s="77"/>
      <c r="M353" s="77"/>
      <c r="N353" s="77"/>
      <c r="O353" s="77"/>
      <c r="P353" s="77"/>
      <c r="Q353" s="39"/>
      <c r="R353" s="39"/>
      <c r="S353" s="39"/>
      <c r="T353" s="39"/>
      <c r="U353" s="39"/>
      <c r="V353" s="39"/>
      <c r="W353" s="39"/>
      <c r="X353" s="39"/>
      <c r="Y353" s="39"/>
      <c r="Z353" s="39"/>
      <c r="AA353" s="39"/>
    </row>
    <row r="354" spans="1:27" ht="16.5">
      <c r="A354" s="716" t="s">
        <v>80</v>
      </c>
      <c r="B354" s="717"/>
      <c r="C354" s="718"/>
      <c r="D354" s="371">
        <f>SUM(D350:D353)</f>
        <v>8.64</v>
      </c>
      <c r="F354" s="138"/>
      <c r="G354" s="86"/>
      <c r="H354" s="87"/>
      <c r="I354" s="87"/>
      <c r="J354" s="89"/>
      <c r="K354" s="89"/>
      <c r="L354" s="89"/>
      <c r="M354" s="89"/>
      <c r="N354" s="89"/>
      <c r="O354" s="89"/>
      <c r="P354" s="89"/>
      <c r="Q354" s="100"/>
      <c r="R354" s="100"/>
      <c r="S354" s="100"/>
      <c r="T354" s="100"/>
      <c r="U354" s="39"/>
      <c r="V354" s="39"/>
      <c r="W354" s="39"/>
      <c r="X354" s="39"/>
      <c r="Y354" s="39"/>
      <c r="Z354" s="39"/>
      <c r="AA354" s="39"/>
    </row>
    <row r="355" spans="1:27" s="140" customFormat="1" ht="15">
      <c r="A355" s="359"/>
      <c r="B355" s="359"/>
      <c r="C355" s="359"/>
      <c r="D355" s="359"/>
      <c r="E355" s="359"/>
      <c r="F355" s="590"/>
      <c r="G355" s="86"/>
      <c r="H355" s="87"/>
      <c r="I355" s="87"/>
      <c r="J355" s="89"/>
      <c r="K355" s="89"/>
      <c r="L355" s="89"/>
      <c r="M355" s="89"/>
      <c r="N355" s="89"/>
      <c r="O355" s="89"/>
      <c r="P355" s="89"/>
      <c r="Q355" s="100"/>
      <c r="R355" s="100"/>
      <c r="S355" s="100"/>
      <c r="T355" s="100"/>
      <c r="U355" s="100"/>
      <c r="V355" s="100"/>
      <c r="W355" s="100"/>
      <c r="X355" s="100"/>
      <c r="Y355" s="100"/>
      <c r="Z355" s="100"/>
      <c r="AA355" s="100"/>
    </row>
    <row r="356" spans="1:27" ht="17.25">
      <c r="A356" s="689" t="s">
        <v>272</v>
      </c>
      <c r="B356" s="689"/>
      <c r="C356" s="689"/>
      <c r="D356" s="689"/>
      <c r="E356" s="689"/>
      <c r="F356" s="689"/>
      <c r="J356" s="77"/>
      <c r="K356" s="77"/>
      <c r="L356" s="77"/>
      <c r="M356" s="77"/>
      <c r="N356" s="77"/>
      <c r="O356" s="77"/>
      <c r="P356" s="77"/>
      <c r="Q356" s="39"/>
      <c r="R356" s="39"/>
      <c r="S356" s="39"/>
      <c r="T356" s="39"/>
      <c r="U356" s="39"/>
      <c r="V356" s="39"/>
      <c r="W356" s="39"/>
      <c r="X356" s="39"/>
      <c r="Y356" s="39"/>
      <c r="Z356" s="39"/>
      <c r="AA356" s="39"/>
    </row>
    <row r="357" spans="1:27" s="202" customFormat="1" ht="39" customHeight="1">
      <c r="A357" s="344" t="s">
        <v>2</v>
      </c>
      <c r="B357" s="344" t="s">
        <v>133</v>
      </c>
      <c r="C357" s="344" t="s">
        <v>3</v>
      </c>
      <c r="D357" s="344" t="s">
        <v>4</v>
      </c>
      <c r="E357" s="344" t="s">
        <v>5</v>
      </c>
      <c r="F357" s="440" t="s">
        <v>6</v>
      </c>
      <c r="G357" s="94"/>
      <c r="H357" s="95"/>
      <c r="I357" s="95"/>
      <c r="J357" s="96"/>
      <c r="K357" s="96"/>
      <c r="L357" s="96"/>
      <c r="M357" s="96"/>
      <c r="N357" s="96"/>
      <c r="O357" s="96"/>
      <c r="P357" s="96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</row>
    <row r="358" spans="1:27" ht="16.5">
      <c r="A358" s="344">
        <v>1</v>
      </c>
      <c r="B358" s="344">
        <v>2</v>
      </c>
      <c r="C358" s="344">
        <v>3</v>
      </c>
      <c r="D358" s="344">
        <v>4</v>
      </c>
      <c r="E358" s="344" t="s">
        <v>7</v>
      </c>
      <c r="F358" s="440">
        <v>6</v>
      </c>
      <c r="J358" s="77"/>
      <c r="K358" s="77"/>
      <c r="L358" s="77"/>
      <c r="M358" s="77"/>
      <c r="N358" s="77"/>
      <c r="O358" s="77"/>
      <c r="P358" s="77"/>
      <c r="Q358" s="39"/>
      <c r="R358" s="39"/>
      <c r="S358" s="39"/>
      <c r="T358" s="39"/>
      <c r="U358" s="39"/>
      <c r="V358" s="39"/>
      <c r="W358" s="39"/>
      <c r="X358" s="39"/>
      <c r="Y358" s="39"/>
      <c r="Z358" s="39"/>
      <c r="AA358" s="39"/>
    </row>
    <row r="359" spans="1:27" ht="33.75" customHeight="1">
      <c r="A359" s="372">
        <v>1</v>
      </c>
      <c r="B359" s="373" t="s">
        <v>262</v>
      </c>
      <c r="C359" s="374">
        <v>0</v>
      </c>
      <c r="D359" s="374">
        <v>0</v>
      </c>
      <c r="E359" s="374">
        <v>0</v>
      </c>
      <c r="F359" s="591">
        <v>0</v>
      </c>
      <c r="J359" s="77"/>
      <c r="K359" s="77"/>
      <c r="L359" s="77"/>
      <c r="M359" s="77"/>
      <c r="N359" s="77"/>
      <c r="O359" s="77"/>
      <c r="P359" s="77"/>
      <c r="Q359" s="39"/>
      <c r="R359" s="39"/>
      <c r="S359" s="39"/>
      <c r="T359" s="39"/>
      <c r="U359" s="39"/>
      <c r="V359" s="39"/>
      <c r="W359" s="39"/>
      <c r="X359" s="39"/>
      <c r="Y359" s="39"/>
      <c r="Z359" s="39"/>
      <c r="AA359" s="39"/>
    </row>
    <row r="360" spans="1:27" ht="33" customHeight="1">
      <c r="A360" s="372">
        <v>2</v>
      </c>
      <c r="B360" s="373" t="s">
        <v>226</v>
      </c>
      <c r="C360" s="358">
        <f>4.13+4.76</f>
        <v>8.89</v>
      </c>
      <c r="D360" s="358">
        <v>8.892045</v>
      </c>
      <c r="E360" s="374">
        <f>D360-C360</f>
        <v>0.0020449999999989643</v>
      </c>
      <c r="F360" s="591">
        <f>E360/C360</f>
        <v>0.00023003374578166075</v>
      </c>
      <c r="J360" s="77"/>
      <c r="K360" s="77"/>
      <c r="L360" s="77"/>
      <c r="M360" s="77"/>
      <c r="N360" s="77"/>
      <c r="O360" s="77"/>
      <c r="P360" s="77"/>
      <c r="Q360" s="39"/>
      <c r="R360" s="39"/>
      <c r="S360" s="39"/>
      <c r="T360" s="39"/>
      <c r="U360" s="39"/>
      <c r="V360" s="39"/>
      <c r="W360" s="39"/>
      <c r="X360" s="39"/>
      <c r="Y360" s="39"/>
      <c r="Z360" s="39"/>
      <c r="AA360" s="39"/>
    </row>
    <row r="361" spans="1:27" ht="32.25">
      <c r="A361" s="372">
        <v>3</v>
      </c>
      <c r="B361" s="373" t="s">
        <v>273</v>
      </c>
      <c r="C361" s="374">
        <f>1.88+3.3+3.46</f>
        <v>8.64</v>
      </c>
      <c r="D361" s="374">
        <v>8.639999999999999</v>
      </c>
      <c r="E361" s="374">
        <f>D361-C361</f>
        <v>0</v>
      </c>
      <c r="F361" s="591">
        <f>E361/C361</f>
        <v>0</v>
      </c>
      <c r="J361" s="77"/>
      <c r="K361" s="77"/>
      <c r="L361" s="77"/>
      <c r="M361" s="77"/>
      <c r="N361" s="77"/>
      <c r="O361" s="77"/>
      <c r="P361" s="77"/>
      <c r="Q361" s="39"/>
      <c r="R361" s="39"/>
      <c r="S361" s="39"/>
      <c r="T361" s="39"/>
      <c r="U361" s="39"/>
      <c r="V361" s="39"/>
      <c r="W361" s="39"/>
      <c r="X361" s="39"/>
      <c r="Y361" s="39"/>
      <c r="Z361" s="39"/>
      <c r="AA361" s="39"/>
    </row>
    <row r="362" spans="1:27" ht="16.5">
      <c r="A362" s="372">
        <v>4</v>
      </c>
      <c r="B362" s="375" t="s">
        <v>32</v>
      </c>
      <c r="C362" s="374">
        <v>8.64</v>
      </c>
      <c r="D362" s="374">
        <v>8.64</v>
      </c>
      <c r="E362" s="374">
        <f>D362-C362</f>
        <v>0</v>
      </c>
      <c r="F362" s="591">
        <f>E362/C362</f>
        <v>0</v>
      </c>
      <c r="J362" s="77"/>
      <c r="K362" s="77"/>
      <c r="L362" s="77"/>
      <c r="M362" s="77"/>
      <c r="N362" s="77"/>
      <c r="O362" s="77"/>
      <c r="P362" s="77"/>
      <c r="Q362" s="39"/>
      <c r="R362" s="39"/>
      <c r="S362" s="39"/>
      <c r="T362" s="39"/>
      <c r="U362" s="39"/>
      <c r="V362" s="39"/>
      <c r="W362" s="39"/>
      <c r="X362" s="39"/>
      <c r="Y362" s="39"/>
      <c r="Z362" s="39"/>
      <c r="AA362" s="39"/>
    </row>
    <row r="363" spans="1:27" s="140" customFormat="1" ht="15">
      <c r="A363" s="359"/>
      <c r="B363" s="359"/>
      <c r="C363" s="359"/>
      <c r="D363" s="359"/>
      <c r="E363" s="359"/>
      <c r="F363" s="590"/>
      <c r="G363" s="86"/>
      <c r="H363" s="87"/>
      <c r="I363" s="87"/>
      <c r="J363" s="89"/>
      <c r="K363" s="89"/>
      <c r="L363" s="89"/>
      <c r="M363" s="89"/>
      <c r="N363" s="89"/>
      <c r="O363" s="89"/>
      <c r="P363" s="89"/>
      <c r="Q363" s="100"/>
      <c r="R363" s="100"/>
      <c r="S363" s="100"/>
      <c r="T363" s="100"/>
      <c r="U363" s="100"/>
      <c r="V363" s="100"/>
      <c r="W363" s="100"/>
      <c r="X363" s="100"/>
      <c r="Y363" s="100"/>
      <c r="Z363" s="100"/>
      <c r="AA363" s="100"/>
    </row>
    <row r="364" spans="1:27" ht="17.25">
      <c r="A364" s="675" t="s">
        <v>274</v>
      </c>
      <c r="B364" s="675"/>
      <c r="C364" s="675"/>
      <c r="D364" s="404"/>
      <c r="E364" s="404"/>
      <c r="F364" s="569"/>
      <c r="G364" s="515"/>
      <c r="J364" s="77"/>
      <c r="K364" s="77"/>
      <c r="L364" s="77"/>
      <c r="M364" s="77"/>
      <c r="N364" s="77"/>
      <c r="O364" s="77"/>
      <c r="P364" s="77"/>
      <c r="Q364" s="39"/>
      <c r="R364" s="39"/>
      <c r="S364" s="39"/>
      <c r="T364" s="39"/>
      <c r="U364" s="39"/>
      <c r="V364" s="39"/>
      <c r="W364" s="39"/>
      <c r="X364" s="39"/>
      <c r="Y364" s="39"/>
      <c r="Z364" s="39"/>
      <c r="AA364" s="39"/>
    </row>
    <row r="365" spans="1:27" ht="21.75" customHeight="1">
      <c r="A365" s="735" t="s">
        <v>296</v>
      </c>
      <c r="B365" s="735"/>
      <c r="C365" s="580"/>
      <c r="D365" s="426" t="s">
        <v>30</v>
      </c>
      <c r="E365" s="404"/>
      <c r="F365" s="693" t="s">
        <v>270</v>
      </c>
      <c r="G365" s="693"/>
      <c r="H365" s="243"/>
      <c r="I365" s="243"/>
      <c r="J365" s="243"/>
      <c r="K365" s="243"/>
      <c r="L365" s="243"/>
      <c r="M365" s="243"/>
      <c r="N365" s="243"/>
      <c r="O365" s="243"/>
      <c r="P365" s="244"/>
      <c r="Q365" s="243"/>
      <c r="R365" s="243"/>
      <c r="S365" s="243"/>
      <c r="T365" s="243"/>
      <c r="U365" s="39"/>
      <c r="V365" s="39"/>
      <c r="W365" s="39"/>
      <c r="X365" s="39"/>
      <c r="Y365" s="39"/>
      <c r="Z365" s="39"/>
      <c r="AA365" s="39"/>
    </row>
    <row r="366" spans="1:27" ht="60.75" customHeight="1">
      <c r="A366" s="344" t="s">
        <v>275</v>
      </c>
      <c r="B366" s="344" t="s">
        <v>43</v>
      </c>
      <c r="C366" s="344" t="s">
        <v>44</v>
      </c>
      <c r="D366" s="344" t="s">
        <v>45</v>
      </c>
      <c r="E366" s="344" t="s">
        <v>5</v>
      </c>
      <c r="F366" s="440" t="s">
        <v>142</v>
      </c>
      <c r="G366" s="516" t="s">
        <v>41</v>
      </c>
      <c r="H366" s="245"/>
      <c r="I366" s="246"/>
      <c r="J366" s="195"/>
      <c r="K366" s="195"/>
      <c r="L366" s="195"/>
      <c r="M366" s="195"/>
      <c r="N366" s="195"/>
      <c r="O366" s="195"/>
      <c r="P366" s="195"/>
      <c r="Q366" s="196"/>
      <c r="R366" s="196"/>
      <c r="S366" s="196"/>
      <c r="T366" s="196"/>
      <c r="U366" s="39"/>
      <c r="V366" s="39"/>
      <c r="W366" s="39"/>
      <c r="X366" s="39"/>
      <c r="Y366" s="39"/>
      <c r="Z366" s="39"/>
      <c r="AA366" s="39"/>
    </row>
    <row r="367" spans="1:27" ht="16.5">
      <c r="A367" s="405">
        <v>1</v>
      </c>
      <c r="B367" s="405">
        <v>2</v>
      </c>
      <c r="C367" s="405">
        <v>3</v>
      </c>
      <c r="D367" s="405">
        <v>4</v>
      </c>
      <c r="E367" s="405" t="s">
        <v>63</v>
      </c>
      <c r="F367" s="443">
        <v>6</v>
      </c>
      <c r="G367" s="581" t="s">
        <v>64</v>
      </c>
      <c r="H367" s="247"/>
      <c r="I367" s="247"/>
      <c r="J367" s="247"/>
      <c r="K367" s="247"/>
      <c r="L367" s="247"/>
      <c r="M367" s="247"/>
      <c r="N367" s="247"/>
      <c r="O367" s="247"/>
      <c r="P367" s="247"/>
      <c r="Q367" s="70"/>
      <c r="R367" s="70"/>
      <c r="S367" s="70"/>
      <c r="T367" s="70"/>
      <c r="U367" s="39"/>
      <c r="V367" s="39"/>
      <c r="W367" s="39"/>
      <c r="X367" s="39"/>
      <c r="Y367" s="39"/>
      <c r="Z367" s="39"/>
      <c r="AA367" s="39"/>
    </row>
    <row r="368" spans="1:27" s="140" customFormat="1" ht="16.5">
      <c r="A368" s="374">
        <v>8.89</v>
      </c>
      <c r="B368" s="366">
        <v>1152.6599999999999</v>
      </c>
      <c r="C368" s="365">
        <f>B368*750/100000</f>
        <v>8.64495</v>
      </c>
      <c r="D368" s="582">
        <v>8.64</v>
      </c>
      <c r="E368" s="573">
        <v>0</v>
      </c>
      <c r="F368" s="413">
        <f>D368/A368</f>
        <v>0.9718785151856018</v>
      </c>
      <c r="G368" s="582">
        <v>0</v>
      </c>
      <c r="H368" s="248"/>
      <c r="I368" s="248"/>
      <c r="J368" s="248"/>
      <c r="K368" s="248"/>
      <c r="L368" s="248"/>
      <c r="M368" s="248"/>
      <c r="N368" s="248"/>
      <c r="O368" s="248"/>
      <c r="P368" s="248"/>
      <c r="Q368" s="248"/>
      <c r="R368" s="248"/>
      <c r="S368" s="248"/>
      <c r="T368" s="248"/>
      <c r="U368" s="100"/>
      <c r="V368" s="100"/>
      <c r="W368" s="100"/>
      <c r="X368" s="100"/>
      <c r="Y368" s="100"/>
      <c r="Z368" s="100"/>
      <c r="AA368" s="100"/>
    </row>
    <row r="369" spans="1:27" s="140" customFormat="1" ht="15">
      <c r="A369" s="350"/>
      <c r="B369" s="350"/>
      <c r="C369" s="350"/>
      <c r="D369" s="350"/>
      <c r="E369" s="350"/>
      <c r="F369" s="8"/>
      <c r="G369" s="86"/>
      <c r="H369" s="87"/>
      <c r="I369" s="87"/>
      <c r="J369" s="89"/>
      <c r="K369" s="89"/>
      <c r="L369" s="89"/>
      <c r="M369" s="89"/>
      <c r="N369" s="89"/>
      <c r="O369" s="89"/>
      <c r="P369" s="89"/>
      <c r="Q369" s="100"/>
      <c r="R369" s="100"/>
      <c r="S369" s="100"/>
      <c r="T369" s="100"/>
      <c r="U369" s="100"/>
      <c r="V369" s="100"/>
      <c r="W369" s="100"/>
      <c r="X369" s="100"/>
      <c r="Y369" s="100"/>
      <c r="Z369" s="100"/>
      <c r="AA369" s="100"/>
    </row>
    <row r="370" spans="1:27" s="140" customFormat="1" ht="24" customHeight="1">
      <c r="A370" s="688" t="s">
        <v>277</v>
      </c>
      <c r="B370" s="688"/>
      <c r="C370" s="688"/>
      <c r="D370" s="688"/>
      <c r="E370" s="688"/>
      <c r="F370" s="171"/>
      <c r="G370" s="86"/>
      <c r="H370" s="87"/>
      <c r="I370" s="87"/>
      <c r="J370" s="89"/>
      <c r="K370" s="89"/>
      <c r="L370" s="89"/>
      <c r="M370" s="89"/>
      <c r="N370" s="89"/>
      <c r="O370" s="89"/>
      <c r="P370" s="89"/>
      <c r="Q370" s="100"/>
      <c r="R370" s="100"/>
      <c r="S370" s="100"/>
      <c r="T370" s="100"/>
      <c r="U370" s="100"/>
      <c r="V370" s="100"/>
      <c r="W370" s="100"/>
      <c r="X370" s="100"/>
      <c r="Y370" s="100"/>
      <c r="Z370" s="100"/>
      <c r="AA370" s="100"/>
    </row>
    <row r="371" spans="1:27" s="140" customFormat="1" ht="17.25">
      <c r="A371" s="340" t="s">
        <v>132</v>
      </c>
      <c r="B371" s="341"/>
      <c r="C371" s="341"/>
      <c r="D371" s="341"/>
      <c r="E371" s="341"/>
      <c r="F371" s="171"/>
      <c r="G371" s="86"/>
      <c r="H371" s="87"/>
      <c r="I371" s="87"/>
      <c r="J371" s="89"/>
      <c r="K371" s="89"/>
      <c r="L371" s="89"/>
      <c r="M371" s="89"/>
      <c r="N371" s="89"/>
      <c r="O371" s="89"/>
      <c r="P371" s="89"/>
      <c r="Q371" s="100"/>
      <c r="R371" s="100"/>
      <c r="S371" s="100"/>
      <c r="T371" s="100"/>
      <c r="U371" s="100"/>
      <c r="V371" s="100"/>
      <c r="W371" s="100"/>
      <c r="X371" s="100"/>
      <c r="Y371" s="100"/>
      <c r="Z371" s="100"/>
      <c r="AA371" s="100"/>
    </row>
    <row r="372" spans="1:27" s="140" customFormat="1" ht="17.25">
      <c r="A372" s="593" t="s">
        <v>117</v>
      </c>
      <c r="B372" s="594"/>
      <c r="C372" s="594"/>
      <c r="D372" s="594"/>
      <c r="E372" s="594"/>
      <c r="F372" s="249"/>
      <c r="G372" s="250"/>
      <c r="H372" s="250"/>
      <c r="I372" s="250"/>
      <c r="J372" s="250"/>
      <c r="K372" s="250"/>
      <c r="L372" s="250"/>
      <c r="M372" s="250"/>
      <c r="N372" s="250"/>
      <c r="O372" s="250"/>
      <c r="P372" s="250"/>
      <c r="Q372" s="251"/>
      <c r="R372" s="251"/>
      <c r="S372" s="251"/>
      <c r="T372" s="251"/>
      <c r="U372" s="100"/>
      <c r="V372" s="100"/>
      <c r="W372" s="100"/>
      <c r="X372" s="100"/>
      <c r="Y372" s="100"/>
      <c r="Z372" s="100"/>
      <c r="AA372" s="100"/>
    </row>
    <row r="373" spans="1:27" s="140" customFormat="1" ht="25.5" customHeight="1">
      <c r="A373" s="727" t="s">
        <v>276</v>
      </c>
      <c r="B373" s="728"/>
      <c r="C373" s="728"/>
      <c r="D373" s="728"/>
      <c r="E373" s="729"/>
      <c r="F373" s="171"/>
      <c r="G373" s="278"/>
      <c r="H373" s="203"/>
      <c r="I373" s="203"/>
      <c r="J373" s="203"/>
      <c r="K373" s="203"/>
      <c r="L373" s="203"/>
      <c r="M373" s="203"/>
      <c r="N373" s="203"/>
      <c r="O373" s="203"/>
      <c r="P373" s="203"/>
      <c r="Q373" s="164"/>
      <c r="R373" s="164"/>
      <c r="S373" s="164"/>
      <c r="T373" s="164"/>
      <c r="U373" s="100"/>
      <c r="V373" s="100"/>
      <c r="W373" s="100"/>
      <c r="X373" s="100"/>
      <c r="Y373" s="100"/>
      <c r="Z373" s="100"/>
      <c r="AA373" s="100"/>
    </row>
    <row r="374" spans="1:27" s="293" customFormat="1" ht="33">
      <c r="A374" s="344" t="s">
        <v>23</v>
      </c>
      <c r="B374" s="344" t="s">
        <v>131</v>
      </c>
      <c r="C374" s="344" t="s">
        <v>25</v>
      </c>
      <c r="D374" s="344" t="s">
        <v>47</v>
      </c>
      <c r="E374" s="344" t="s">
        <v>48</v>
      </c>
      <c r="F374" s="252"/>
      <c r="G374" s="187"/>
      <c r="H374" s="253"/>
      <c r="I374" s="253"/>
      <c r="J374" s="253"/>
      <c r="K374" s="253"/>
      <c r="L374" s="253"/>
      <c r="M374" s="253"/>
      <c r="N374" s="253"/>
      <c r="O374" s="253"/>
      <c r="P374" s="253"/>
      <c r="Q374" s="254"/>
      <c r="R374" s="254"/>
      <c r="S374" s="254"/>
      <c r="T374" s="254"/>
      <c r="U374" s="270"/>
      <c r="V374" s="270"/>
      <c r="W374" s="270"/>
      <c r="X374" s="270"/>
      <c r="Y374" s="270"/>
      <c r="Z374" s="270"/>
      <c r="AA374" s="270"/>
    </row>
    <row r="375" spans="1:27" s="140" customFormat="1" ht="16.5">
      <c r="A375" s="715" t="s">
        <v>90</v>
      </c>
      <c r="B375" s="595" t="s">
        <v>77</v>
      </c>
      <c r="C375" s="596"/>
      <c r="D375" s="597"/>
      <c r="E375" s="598"/>
      <c r="F375" s="171"/>
      <c r="G375" s="278"/>
      <c r="H375" s="203"/>
      <c r="I375" s="203"/>
      <c r="J375" s="203"/>
      <c r="K375" s="203"/>
      <c r="L375" s="203"/>
      <c r="M375" s="203"/>
      <c r="N375" s="203"/>
      <c r="O375" s="203"/>
      <c r="P375" s="203"/>
      <c r="Q375" s="164"/>
      <c r="R375" s="164"/>
      <c r="S375" s="164"/>
      <c r="T375" s="164"/>
      <c r="U375" s="100"/>
      <c r="V375" s="100"/>
      <c r="W375" s="100"/>
      <c r="X375" s="100"/>
      <c r="Y375" s="100"/>
      <c r="Z375" s="100"/>
      <c r="AA375" s="100"/>
    </row>
    <row r="376" spans="1:27" s="140" customFormat="1" ht="16.5">
      <c r="A376" s="715"/>
      <c r="B376" s="595" t="s">
        <v>78</v>
      </c>
      <c r="C376" s="596"/>
      <c r="D376" s="597"/>
      <c r="E376" s="598"/>
      <c r="F376" s="171"/>
      <c r="G376" s="278"/>
      <c r="H376" s="89"/>
      <c r="I376" s="89"/>
      <c r="J376" s="89"/>
      <c r="K376" s="89"/>
      <c r="L376" s="89"/>
      <c r="M376" s="89"/>
      <c r="N376" s="89"/>
      <c r="O376" s="89"/>
      <c r="P376" s="89"/>
      <c r="Q376" s="100"/>
      <c r="R376" s="100"/>
      <c r="S376" s="100"/>
      <c r="T376" s="100"/>
      <c r="U376" s="100"/>
      <c r="V376" s="100"/>
      <c r="W376" s="100"/>
      <c r="X376" s="100"/>
      <c r="Y376" s="100"/>
      <c r="Z376" s="100"/>
      <c r="AA376" s="100"/>
    </row>
    <row r="377" spans="1:27" s="140" customFormat="1" ht="16.5">
      <c r="A377" s="715"/>
      <c r="B377" s="595" t="s">
        <v>79</v>
      </c>
      <c r="C377" s="599"/>
      <c r="D377" s="597">
        <v>92</v>
      </c>
      <c r="E377" s="598">
        <v>55.2</v>
      </c>
      <c r="F377" s="171"/>
      <c r="G377" s="278"/>
      <c r="H377" s="89"/>
      <c r="I377" s="89"/>
      <c r="J377" s="89"/>
      <c r="K377" s="89"/>
      <c r="L377" s="89"/>
      <c r="M377" s="89"/>
      <c r="N377" s="89"/>
      <c r="O377" s="89"/>
      <c r="P377" s="89"/>
      <c r="Q377" s="100"/>
      <c r="R377" s="100"/>
      <c r="S377" s="100"/>
      <c r="T377" s="100"/>
      <c r="U377" s="100"/>
      <c r="V377" s="100"/>
      <c r="W377" s="100"/>
      <c r="X377" s="100"/>
      <c r="Y377" s="100"/>
      <c r="Z377" s="100"/>
      <c r="AA377" s="100"/>
    </row>
    <row r="378" spans="1:27" s="140" customFormat="1" ht="16.5">
      <c r="A378" s="715"/>
      <c r="B378" s="595" t="s">
        <v>81</v>
      </c>
      <c r="C378" s="596"/>
      <c r="D378" s="597"/>
      <c r="E378" s="598"/>
      <c r="F378" s="171"/>
      <c r="G378" s="278"/>
      <c r="H378" s="89"/>
      <c r="I378" s="89"/>
      <c r="J378" s="89"/>
      <c r="K378" s="89"/>
      <c r="L378" s="89"/>
      <c r="M378" s="89"/>
      <c r="N378" s="89"/>
      <c r="O378" s="89"/>
      <c r="P378" s="89"/>
      <c r="Q378" s="100"/>
      <c r="R378" s="100"/>
      <c r="S378" s="100"/>
      <c r="T378" s="100"/>
      <c r="U378" s="100"/>
      <c r="V378" s="100"/>
      <c r="W378" s="100"/>
      <c r="X378" s="100"/>
      <c r="Y378" s="100"/>
      <c r="Z378" s="100"/>
      <c r="AA378" s="100"/>
    </row>
    <row r="379" spans="1:27" s="140" customFormat="1" ht="16.5">
      <c r="A379" s="715"/>
      <c r="B379" s="595" t="s">
        <v>122</v>
      </c>
      <c r="C379" s="596"/>
      <c r="D379" s="597"/>
      <c r="E379" s="598"/>
      <c r="F379" s="171"/>
      <c r="G379" s="278"/>
      <c r="H379" s="89"/>
      <c r="I379" s="89"/>
      <c r="J379" s="89"/>
      <c r="K379" s="89"/>
      <c r="L379" s="89"/>
      <c r="M379" s="89"/>
      <c r="N379" s="89"/>
      <c r="O379" s="89"/>
      <c r="P379" s="89"/>
      <c r="Q379" s="100"/>
      <c r="R379" s="100"/>
      <c r="S379" s="100"/>
      <c r="T379" s="100"/>
      <c r="U379" s="100"/>
      <c r="V379" s="100"/>
      <c r="W379" s="100"/>
      <c r="X379" s="100"/>
      <c r="Y379" s="100"/>
      <c r="Z379" s="100"/>
      <c r="AA379" s="100"/>
    </row>
    <row r="380" spans="1:27" s="140" customFormat="1" ht="16.5">
      <c r="A380" s="715"/>
      <c r="B380" s="595" t="s">
        <v>130</v>
      </c>
      <c r="C380" s="596"/>
      <c r="D380" s="597"/>
      <c r="E380" s="598"/>
      <c r="F380" s="171"/>
      <c r="G380" s="278"/>
      <c r="H380" s="89"/>
      <c r="I380" s="89"/>
      <c r="J380" s="89"/>
      <c r="K380" s="89"/>
      <c r="L380" s="89"/>
      <c r="M380" s="89"/>
      <c r="N380" s="89"/>
      <c r="O380" s="89"/>
      <c r="P380" s="89"/>
      <c r="Q380" s="100"/>
      <c r="R380" s="100"/>
      <c r="S380" s="100"/>
      <c r="T380" s="100"/>
      <c r="U380" s="100"/>
      <c r="V380" s="100"/>
      <c r="W380" s="100"/>
      <c r="X380" s="100"/>
      <c r="Y380" s="100"/>
      <c r="Z380" s="100"/>
      <c r="AA380" s="100"/>
    </row>
    <row r="381" spans="1:27" s="140" customFormat="1" ht="16.5">
      <c r="A381" s="715"/>
      <c r="B381" s="595" t="s">
        <v>135</v>
      </c>
      <c r="C381" s="596"/>
      <c r="D381" s="597"/>
      <c r="E381" s="598"/>
      <c r="F381" s="171"/>
      <c r="G381" s="278"/>
      <c r="H381" s="89"/>
      <c r="I381" s="89"/>
      <c r="J381" s="89"/>
      <c r="K381" s="89"/>
      <c r="L381" s="89"/>
      <c r="M381" s="89"/>
      <c r="N381" s="89"/>
      <c r="O381" s="89"/>
      <c r="P381" s="89"/>
      <c r="Q381" s="100"/>
      <c r="R381" s="100"/>
      <c r="S381" s="100"/>
      <c r="T381" s="100"/>
      <c r="U381" s="100"/>
      <c r="V381" s="100"/>
      <c r="W381" s="100"/>
      <c r="X381" s="100"/>
      <c r="Y381" s="100"/>
      <c r="Z381" s="100"/>
      <c r="AA381" s="100"/>
    </row>
    <row r="382" spans="1:27" s="140" customFormat="1" ht="16.5">
      <c r="A382" s="715"/>
      <c r="B382" s="595" t="s">
        <v>143</v>
      </c>
      <c r="C382" s="598"/>
      <c r="D382" s="598"/>
      <c r="E382" s="598"/>
      <c r="F382" s="171"/>
      <c r="G382" s="278"/>
      <c r="H382" s="89"/>
      <c r="I382" s="89"/>
      <c r="J382" s="89"/>
      <c r="K382" s="89"/>
      <c r="L382" s="89"/>
      <c r="M382" s="89"/>
      <c r="N382" s="89"/>
      <c r="O382" s="89"/>
      <c r="P382" s="89"/>
      <c r="Q382" s="100"/>
      <c r="R382" s="100"/>
      <c r="S382" s="100"/>
      <c r="T382" s="100"/>
      <c r="U382" s="100"/>
      <c r="V382" s="100"/>
      <c r="W382" s="100"/>
      <c r="X382" s="100"/>
      <c r="Y382" s="100"/>
      <c r="Z382" s="100"/>
      <c r="AA382" s="100"/>
    </row>
    <row r="383" spans="1:27" s="140" customFormat="1" ht="16.5">
      <c r="A383" s="715"/>
      <c r="B383" s="595" t="s">
        <v>165</v>
      </c>
      <c r="C383" s="598"/>
      <c r="D383" s="598"/>
      <c r="E383" s="598"/>
      <c r="F383" s="171"/>
      <c r="G383" s="278"/>
      <c r="H383" s="89"/>
      <c r="I383" s="89"/>
      <c r="J383" s="89"/>
      <c r="K383" s="89"/>
      <c r="L383" s="89"/>
      <c r="M383" s="89"/>
      <c r="N383" s="89"/>
      <c r="O383" s="89"/>
      <c r="P383" s="89"/>
      <c r="Q383" s="100"/>
      <c r="R383" s="100"/>
      <c r="S383" s="100"/>
      <c r="T383" s="100"/>
      <c r="U383" s="100"/>
      <c r="V383" s="100"/>
      <c r="W383" s="100"/>
      <c r="X383" s="100"/>
      <c r="Y383" s="100"/>
      <c r="Z383" s="100"/>
      <c r="AA383" s="100"/>
    </row>
    <row r="384" spans="1:27" s="140" customFormat="1" ht="16.5">
      <c r="A384" s="715"/>
      <c r="B384" s="595" t="s">
        <v>166</v>
      </c>
      <c r="C384" s="598"/>
      <c r="D384" s="598"/>
      <c r="E384" s="598"/>
      <c r="F384" s="171"/>
      <c r="G384" s="278"/>
      <c r="H384" s="89"/>
      <c r="I384" s="89"/>
      <c r="J384" s="89"/>
      <c r="K384" s="89"/>
      <c r="L384" s="89"/>
      <c r="M384" s="89"/>
      <c r="N384" s="89"/>
      <c r="O384" s="89"/>
      <c r="P384" s="89"/>
      <c r="Q384" s="100"/>
      <c r="R384" s="100"/>
      <c r="S384" s="100"/>
      <c r="T384" s="100"/>
      <c r="U384" s="100"/>
      <c r="V384" s="100"/>
      <c r="W384" s="100"/>
      <c r="X384" s="100"/>
      <c r="Y384" s="100"/>
      <c r="Z384" s="100"/>
      <c r="AA384" s="100"/>
    </row>
    <row r="385" spans="1:27" s="140" customFormat="1" ht="16.5">
      <c r="A385" s="715"/>
      <c r="B385" s="595" t="s">
        <v>169</v>
      </c>
      <c r="C385" s="598"/>
      <c r="D385" s="598"/>
      <c r="E385" s="598"/>
      <c r="F385" s="171"/>
      <c r="G385" s="278"/>
      <c r="H385" s="89"/>
      <c r="I385" s="89"/>
      <c r="J385" s="89"/>
      <c r="K385" s="89"/>
      <c r="L385" s="89"/>
      <c r="M385" s="89"/>
      <c r="N385" s="89"/>
      <c r="O385" s="89"/>
      <c r="P385" s="89"/>
      <c r="Q385" s="100"/>
      <c r="R385" s="100"/>
      <c r="S385" s="100"/>
      <c r="T385" s="100"/>
      <c r="U385" s="100"/>
      <c r="V385" s="100"/>
      <c r="W385" s="100"/>
      <c r="X385" s="100"/>
      <c r="Y385" s="100"/>
      <c r="Z385" s="100"/>
      <c r="AA385" s="100"/>
    </row>
    <row r="386" spans="1:27" s="140" customFormat="1" ht="16.5">
      <c r="A386" s="726"/>
      <c r="B386" s="600" t="s">
        <v>198</v>
      </c>
      <c r="C386" s="601"/>
      <c r="D386" s="601"/>
      <c r="E386" s="602"/>
      <c r="F386" s="171"/>
      <c r="G386" s="278"/>
      <c r="H386" s="89"/>
      <c r="I386" s="89"/>
      <c r="J386" s="89"/>
      <c r="K386" s="89"/>
      <c r="L386" s="89"/>
      <c r="M386" s="89"/>
      <c r="N386" s="89"/>
      <c r="O386" s="89"/>
      <c r="P386" s="89"/>
      <c r="Q386" s="100"/>
      <c r="R386" s="100"/>
      <c r="S386" s="100"/>
      <c r="T386" s="100"/>
      <c r="U386" s="100"/>
      <c r="V386" s="100"/>
      <c r="W386" s="100"/>
      <c r="X386" s="100"/>
      <c r="Y386" s="100"/>
      <c r="Z386" s="100"/>
      <c r="AA386" s="100"/>
    </row>
    <row r="387" spans="1:27" s="140" customFormat="1" ht="16.5">
      <c r="A387" s="726"/>
      <c r="B387" s="603" t="s">
        <v>278</v>
      </c>
      <c r="C387" s="601"/>
      <c r="D387" s="592">
        <v>13</v>
      </c>
      <c r="E387" s="592">
        <v>94.27</v>
      </c>
      <c r="F387" s="171"/>
      <c r="G387" s="278"/>
      <c r="H387" s="89"/>
      <c r="I387" s="89"/>
      <c r="J387" s="89"/>
      <c r="K387" s="89"/>
      <c r="L387" s="89"/>
      <c r="M387" s="89"/>
      <c r="N387" s="89"/>
      <c r="O387" s="89"/>
      <c r="P387" s="89"/>
      <c r="Q387" s="100"/>
      <c r="R387" s="100"/>
      <c r="S387" s="100"/>
      <c r="T387" s="100"/>
      <c r="U387" s="100"/>
      <c r="V387" s="100"/>
      <c r="W387" s="100"/>
      <c r="X387" s="100"/>
      <c r="Y387" s="100"/>
      <c r="Z387" s="100"/>
      <c r="AA387" s="100"/>
    </row>
    <row r="388" spans="1:9" s="256" customFormat="1" ht="18" customHeight="1">
      <c r="A388" s="604"/>
      <c r="B388" s="604" t="s">
        <v>19</v>
      </c>
      <c r="C388" s="604"/>
      <c r="D388" s="604">
        <f>SUM(D375:D387)</f>
        <v>105</v>
      </c>
      <c r="E388" s="604">
        <f>SUM(E375:E387)</f>
        <v>149.47</v>
      </c>
      <c r="F388" s="275"/>
      <c r="G388" s="275"/>
      <c r="H388" s="255"/>
      <c r="I388" s="255"/>
    </row>
    <row r="389" spans="1:9" s="256" customFormat="1" ht="53.25" customHeight="1">
      <c r="A389" s="732" t="s">
        <v>297</v>
      </c>
      <c r="B389" s="732"/>
      <c r="C389" s="732"/>
      <c r="D389" s="732"/>
      <c r="E389" s="732"/>
      <c r="F389" s="255"/>
      <c r="G389" s="255"/>
      <c r="H389" s="255"/>
      <c r="I389" s="255"/>
    </row>
    <row r="390" spans="1:9" s="256" customFormat="1" ht="35.25" customHeight="1">
      <c r="A390" s="605"/>
      <c r="B390" s="605"/>
      <c r="C390" s="605"/>
      <c r="D390" s="605"/>
      <c r="E390" s="605"/>
      <c r="F390" s="606"/>
      <c r="G390" s="607"/>
      <c r="H390" s="257"/>
      <c r="I390" s="257"/>
    </row>
    <row r="391" spans="1:27" s="140" customFormat="1" ht="17.25">
      <c r="A391" s="699" t="s">
        <v>279</v>
      </c>
      <c r="B391" s="699"/>
      <c r="C391" s="699"/>
      <c r="D391" s="699"/>
      <c r="E391" s="699"/>
      <c r="F391" s="497"/>
      <c r="G391" s="543"/>
      <c r="H391" s="87"/>
      <c r="I391" s="87"/>
      <c r="J391" s="89"/>
      <c r="K391" s="89"/>
      <c r="L391" s="89"/>
      <c r="M391" s="89"/>
      <c r="N391" s="89"/>
      <c r="O391" s="89"/>
      <c r="P391" s="89"/>
      <c r="Q391" s="100"/>
      <c r="R391" s="100"/>
      <c r="S391" s="100"/>
      <c r="T391" s="100"/>
      <c r="U391" s="100"/>
      <c r="V391" s="100"/>
      <c r="W391" s="100"/>
      <c r="X391" s="100"/>
      <c r="Y391" s="100"/>
      <c r="Z391" s="100"/>
      <c r="AA391" s="100"/>
    </row>
    <row r="392" spans="1:27" s="140" customFormat="1" ht="17.25">
      <c r="A392" s="695" t="s">
        <v>49</v>
      </c>
      <c r="B392" s="690" t="s">
        <v>50</v>
      </c>
      <c r="C392" s="691"/>
      <c r="D392" s="700" t="s">
        <v>51</v>
      </c>
      <c r="E392" s="700"/>
      <c r="F392" s="700" t="s">
        <v>52</v>
      </c>
      <c r="G392" s="700"/>
      <c r="H392" s="278"/>
      <c r="I392" s="258"/>
      <c r="J392" s="278"/>
      <c r="K392" s="278"/>
      <c r="L392" s="278"/>
      <c r="M392" s="278"/>
      <c r="N392" s="278"/>
      <c r="O392" s="278"/>
      <c r="P392" s="278"/>
      <c r="Q392" s="259"/>
      <c r="R392" s="259"/>
      <c r="S392" s="259"/>
      <c r="T392" s="259"/>
      <c r="U392" s="100"/>
      <c r="V392" s="100"/>
      <c r="W392" s="100"/>
      <c r="X392" s="100"/>
      <c r="Y392" s="100"/>
      <c r="Z392" s="100"/>
      <c r="AA392" s="100"/>
    </row>
    <row r="393" spans="1:27" s="140" customFormat="1" ht="17.25">
      <c r="A393" s="695"/>
      <c r="B393" s="343" t="s">
        <v>53</v>
      </c>
      <c r="C393" s="343" t="s">
        <v>54</v>
      </c>
      <c r="D393" s="343" t="s">
        <v>53</v>
      </c>
      <c r="E393" s="343" t="s">
        <v>54</v>
      </c>
      <c r="F393" s="608" t="s">
        <v>53</v>
      </c>
      <c r="G393" s="609" t="s">
        <v>54</v>
      </c>
      <c r="H393" s="260"/>
      <c r="I393" s="261"/>
      <c r="J393" s="260"/>
      <c r="K393" s="260"/>
      <c r="L393" s="260"/>
      <c r="M393" s="260"/>
      <c r="N393" s="260"/>
      <c r="O393" s="260"/>
      <c r="P393" s="260"/>
      <c r="Q393" s="229"/>
      <c r="R393" s="229"/>
      <c r="S393" s="229"/>
      <c r="T393" s="229"/>
      <c r="U393" s="100"/>
      <c r="V393" s="100"/>
      <c r="W393" s="100"/>
      <c r="X393" s="100"/>
      <c r="Y393" s="100"/>
      <c r="Z393" s="100"/>
      <c r="AA393" s="100"/>
    </row>
    <row r="394" spans="1:27" s="140" customFormat="1" ht="42" customHeight="1">
      <c r="A394" s="610" t="s">
        <v>280</v>
      </c>
      <c r="B394" s="611">
        <v>105</v>
      </c>
      <c r="C394" s="365">
        <v>149.47</v>
      </c>
      <c r="D394" s="611">
        <v>105</v>
      </c>
      <c r="E394" s="365">
        <v>149.47</v>
      </c>
      <c r="F394" s="612">
        <f>D394/B394</f>
        <v>1</v>
      </c>
      <c r="G394" s="613">
        <f>E394/C394</f>
        <v>1</v>
      </c>
      <c r="H394" s="262"/>
      <c r="I394" s="262"/>
      <c r="J394" s="262"/>
      <c r="K394" s="262"/>
      <c r="L394" s="262"/>
      <c r="M394" s="262"/>
      <c r="N394" s="262"/>
      <c r="O394" s="262"/>
      <c r="P394" s="262"/>
      <c r="Q394" s="263"/>
      <c r="R394" s="263"/>
      <c r="S394" s="263"/>
      <c r="T394" s="263"/>
      <c r="U394" s="100"/>
      <c r="V394" s="100"/>
      <c r="W394" s="100"/>
      <c r="X394" s="100"/>
      <c r="Y394" s="100"/>
      <c r="Z394" s="100"/>
      <c r="AA394" s="100"/>
    </row>
    <row r="395" spans="1:27" s="140" customFormat="1" ht="16.5">
      <c r="A395" s="264"/>
      <c r="B395" s="265"/>
      <c r="C395" s="266"/>
      <c r="D395" s="265"/>
      <c r="E395" s="266"/>
      <c r="F395" s="267"/>
      <c r="G395" s="163"/>
      <c r="H395" s="262"/>
      <c r="I395" s="262"/>
      <c r="J395" s="262"/>
      <c r="K395" s="262"/>
      <c r="L395" s="262"/>
      <c r="M395" s="262"/>
      <c r="N395" s="262"/>
      <c r="O395" s="262"/>
      <c r="P395" s="262"/>
      <c r="Q395" s="263"/>
      <c r="R395" s="263"/>
      <c r="S395" s="263"/>
      <c r="T395" s="263"/>
      <c r="U395" s="100"/>
      <c r="V395" s="100"/>
      <c r="W395" s="100"/>
      <c r="X395" s="100"/>
      <c r="Y395" s="100"/>
      <c r="Z395" s="100"/>
      <c r="AA395" s="100"/>
    </row>
    <row r="396" spans="1:27" s="140" customFormat="1" ht="18.75" customHeight="1">
      <c r="A396" s="614"/>
      <c r="B396" s="614"/>
      <c r="C396" s="614"/>
      <c r="D396" s="614"/>
      <c r="E396" s="341"/>
      <c r="F396" s="497"/>
      <c r="G396" s="86"/>
      <c r="H396" s="87"/>
      <c r="I396" s="87"/>
      <c r="J396" s="89"/>
      <c r="K396" s="89"/>
      <c r="L396" s="89"/>
      <c r="M396" s="89"/>
      <c r="N396" s="89"/>
      <c r="O396" s="89"/>
      <c r="P396" s="89"/>
      <c r="Q396" s="100"/>
      <c r="R396" s="100"/>
      <c r="S396" s="100"/>
      <c r="T396" s="100"/>
      <c r="U396" s="100"/>
      <c r="V396" s="100"/>
      <c r="W396" s="100"/>
      <c r="X396" s="100"/>
      <c r="Y396" s="100"/>
      <c r="Z396" s="100"/>
      <c r="AA396" s="100"/>
    </row>
    <row r="397" spans="1:27" s="140" customFormat="1" ht="17.25">
      <c r="A397" s="340" t="s">
        <v>281</v>
      </c>
      <c r="B397" s="341"/>
      <c r="C397" s="341"/>
      <c r="D397" s="341"/>
      <c r="E397" s="341"/>
      <c r="F397" s="497"/>
      <c r="G397" s="86"/>
      <c r="H397" s="87"/>
      <c r="I397" s="87"/>
      <c r="J397" s="89"/>
      <c r="K397" s="89"/>
      <c r="L397" s="89"/>
      <c r="M397" s="89"/>
      <c r="N397" s="89"/>
      <c r="O397" s="89"/>
      <c r="P397" s="89"/>
      <c r="Q397" s="100"/>
      <c r="R397" s="100"/>
      <c r="S397" s="100"/>
      <c r="T397" s="100"/>
      <c r="U397" s="100"/>
      <c r="V397" s="100"/>
      <c r="W397" s="100"/>
      <c r="X397" s="100"/>
      <c r="Y397" s="100"/>
      <c r="Z397" s="100"/>
      <c r="AA397" s="100"/>
    </row>
    <row r="398" spans="1:27" s="140" customFormat="1" ht="17.25">
      <c r="A398" s="340"/>
      <c r="B398" s="341"/>
      <c r="C398" s="341"/>
      <c r="D398" s="341"/>
      <c r="E398" s="341"/>
      <c r="F398" s="497"/>
      <c r="G398" s="86"/>
      <c r="H398" s="87"/>
      <c r="I398" s="87"/>
      <c r="J398" s="89"/>
      <c r="K398" s="89"/>
      <c r="L398" s="89"/>
      <c r="M398" s="89"/>
      <c r="N398" s="89"/>
      <c r="O398" s="89"/>
      <c r="P398" s="89"/>
      <c r="Q398" s="100"/>
      <c r="R398" s="100"/>
      <c r="S398" s="100"/>
      <c r="T398" s="100"/>
      <c r="U398" s="100"/>
      <c r="V398" s="100"/>
      <c r="W398" s="100"/>
      <c r="X398" s="100"/>
      <c r="Y398" s="100"/>
      <c r="Z398" s="100"/>
      <c r="AA398" s="100"/>
    </row>
    <row r="399" spans="1:27" s="293" customFormat="1" ht="41.25" customHeight="1">
      <c r="A399" s="679" t="s">
        <v>282</v>
      </c>
      <c r="B399" s="680"/>
      <c r="C399" s="692" t="s">
        <v>283</v>
      </c>
      <c r="D399" s="692"/>
      <c r="E399" s="692" t="s">
        <v>55</v>
      </c>
      <c r="F399" s="692"/>
      <c r="G399" s="268"/>
      <c r="H399" s="269"/>
      <c r="I399" s="269"/>
      <c r="J399" s="188"/>
      <c r="K399" s="188"/>
      <c r="L399" s="188"/>
      <c r="M399" s="188"/>
      <c r="N399" s="188"/>
      <c r="O399" s="188"/>
      <c r="P399" s="188"/>
      <c r="Q399" s="270"/>
      <c r="R399" s="270"/>
      <c r="S399" s="270"/>
      <c r="T399" s="270"/>
      <c r="U399" s="270"/>
      <c r="V399" s="270"/>
      <c r="W399" s="270"/>
      <c r="X399" s="270"/>
      <c r="Y399" s="270"/>
      <c r="Z399" s="270"/>
      <c r="AA399" s="270"/>
    </row>
    <row r="400" spans="1:27" s="140" customFormat="1" ht="33" customHeight="1">
      <c r="A400" s="408" t="s">
        <v>53</v>
      </c>
      <c r="B400" s="408" t="s">
        <v>56</v>
      </c>
      <c r="C400" s="408" t="s">
        <v>53</v>
      </c>
      <c r="D400" s="408" t="s">
        <v>56</v>
      </c>
      <c r="E400" s="408" t="s">
        <v>53</v>
      </c>
      <c r="F400" s="615" t="s">
        <v>54</v>
      </c>
      <c r="G400" s="86"/>
      <c r="H400" s="87"/>
      <c r="I400" s="87"/>
      <c r="J400" s="89"/>
      <c r="K400" s="89"/>
      <c r="L400" s="89"/>
      <c r="M400" s="89"/>
      <c r="N400" s="89"/>
      <c r="O400" s="89"/>
      <c r="P400" s="89"/>
      <c r="Q400" s="100"/>
      <c r="R400" s="100"/>
      <c r="S400" s="100"/>
      <c r="T400" s="100"/>
      <c r="U400" s="100"/>
      <c r="V400" s="100"/>
      <c r="W400" s="100"/>
      <c r="X400" s="100"/>
      <c r="Y400" s="100"/>
      <c r="Z400" s="100"/>
      <c r="AA400" s="100"/>
    </row>
    <row r="401" spans="1:27" s="140" customFormat="1" ht="16.5">
      <c r="A401" s="616">
        <v>1</v>
      </c>
      <c r="B401" s="616">
        <v>2</v>
      </c>
      <c r="C401" s="616">
        <v>3</v>
      </c>
      <c r="D401" s="616">
        <v>4</v>
      </c>
      <c r="E401" s="616">
        <v>5</v>
      </c>
      <c r="F401" s="617">
        <v>6</v>
      </c>
      <c r="G401" s="86"/>
      <c r="H401" s="87"/>
      <c r="I401" s="87"/>
      <c r="J401" s="89"/>
      <c r="K401" s="89"/>
      <c r="L401" s="89"/>
      <c r="M401" s="89"/>
      <c r="N401" s="89"/>
      <c r="O401" s="89"/>
      <c r="P401" s="89"/>
      <c r="Q401" s="100"/>
      <c r="R401" s="100"/>
      <c r="S401" s="100"/>
      <c r="T401" s="100"/>
      <c r="U401" s="100"/>
      <c r="V401" s="100"/>
      <c r="W401" s="100"/>
      <c r="X401" s="100"/>
      <c r="Y401" s="100"/>
      <c r="Z401" s="100"/>
      <c r="AA401" s="100"/>
    </row>
    <row r="402" spans="1:27" s="140" customFormat="1" ht="15.75">
      <c r="A402" s="611">
        <v>105</v>
      </c>
      <c r="B402" s="365">
        <v>149.47</v>
      </c>
      <c r="C402" s="611">
        <v>105</v>
      </c>
      <c r="D402" s="365">
        <v>149.42</v>
      </c>
      <c r="E402" s="613">
        <f>C402/A402</f>
        <v>1</v>
      </c>
      <c r="F402" s="612">
        <f>D402/B402</f>
        <v>0.9996654847126513</v>
      </c>
      <c r="G402" s="86"/>
      <c r="H402" s="87"/>
      <c r="I402" s="87"/>
      <c r="J402" s="89"/>
      <c r="K402" s="89"/>
      <c r="L402" s="89"/>
      <c r="M402" s="89"/>
      <c r="N402" s="89"/>
      <c r="O402" s="89"/>
      <c r="P402" s="89"/>
      <c r="Q402" s="89"/>
      <c r="R402" s="89"/>
      <c r="S402" s="89"/>
      <c r="T402" s="100"/>
      <c r="U402" s="100"/>
      <c r="V402" s="100"/>
      <c r="W402" s="100"/>
      <c r="X402" s="100"/>
      <c r="Y402" s="100"/>
      <c r="Z402" s="100"/>
      <c r="AA402" s="100"/>
    </row>
    <row r="403" spans="1:27" s="140" customFormat="1" ht="17.25">
      <c r="A403" s="614"/>
      <c r="B403" s="618"/>
      <c r="C403" s="619"/>
      <c r="D403" s="618"/>
      <c r="E403" s="620"/>
      <c r="F403" s="621"/>
      <c r="G403" s="86"/>
      <c r="H403" s="87"/>
      <c r="I403" s="87"/>
      <c r="J403" s="89"/>
      <c r="K403" s="89"/>
      <c r="L403" s="89"/>
      <c r="M403" s="89"/>
      <c r="N403" s="89"/>
      <c r="O403" s="89"/>
      <c r="P403" s="89"/>
      <c r="Q403" s="89"/>
      <c r="R403" s="89"/>
      <c r="S403" s="89"/>
      <c r="T403" s="100"/>
      <c r="U403" s="100"/>
      <c r="V403" s="100"/>
      <c r="W403" s="100"/>
      <c r="X403" s="100"/>
      <c r="Y403" s="100"/>
      <c r="Z403" s="100"/>
      <c r="AA403" s="100"/>
    </row>
    <row r="404" spans="1:27" s="140" customFormat="1" ht="17.25">
      <c r="A404" s="622" t="s">
        <v>118</v>
      </c>
      <c r="B404" s="341"/>
      <c r="C404" s="341"/>
      <c r="D404" s="623"/>
      <c r="E404" s="623"/>
      <c r="F404" s="624"/>
      <c r="G404" s="86"/>
      <c r="H404" s="87"/>
      <c r="I404" s="87"/>
      <c r="J404" s="89"/>
      <c r="K404" s="89"/>
      <c r="L404" s="89"/>
      <c r="M404" s="89"/>
      <c r="N404" s="89"/>
      <c r="O404" s="89"/>
      <c r="P404" s="89"/>
      <c r="Q404" s="100"/>
      <c r="R404" s="100"/>
      <c r="S404" s="100"/>
      <c r="T404" s="100"/>
      <c r="U404" s="100"/>
      <c r="V404" s="100"/>
      <c r="W404" s="100"/>
      <c r="X404" s="100"/>
      <c r="Y404" s="100"/>
      <c r="Z404" s="100"/>
      <c r="AA404" s="100"/>
    </row>
    <row r="405" spans="1:27" s="140" customFormat="1" ht="17.25">
      <c r="A405" s="622"/>
      <c r="B405" s="341"/>
      <c r="C405" s="341"/>
      <c r="D405" s="623"/>
      <c r="E405" s="623"/>
      <c r="F405" s="624"/>
      <c r="G405" s="86"/>
      <c r="H405" s="87"/>
      <c r="I405" s="87"/>
      <c r="J405" s="89"/>
      <c r="K405" s="89"/>
      <c r="L405" s="89"/>
      <c r="M405" s="89"/>
      <c r="N405" s="89"/>
      <c r="O405" s="89"/>
      <c r="P405" s="89"/>
      <c r="Q405" s="100"/>
      <c r="R405" s="100"/>
      <c r="S405" s="100"/>
      <c r="T405" s="100"/>
      <c r="U405" s="100"/>
      <c r="V405" s="100"/>
      <c r="W405" s="100"/>
      <c r="X405" s="100"/>
      <c r="Y405" s="100"/>
      <c r="Z405" s="100"/>
      <c r="AA405" s="100"/>
    </row>
    <row r="406" spans="1:27" s="140" customFormat="1" ht="17.25">
      <c r="A406" s="593" t="s">
        <v>119</v>
      </c>
      <c r="B406" s="341"/>
      <c r="C406" s="341"/>
      <c r="D406" s="623"/>
      <c r="E406" s="623"/>
      <c r="F406" s="624"/>
      <c r="G406" s="86"/>
      <c r="H406" s="87"/>
      <c r="I406" s="87"/>
      <c r="J406" s="89"/>
      <c r="K406" s="89"/>
      <c r="L406" s="89"/>
      <c r="M406" s="89"/>
      <c r="N406" s="89"/>
      <c r="O406" s="89"/>
      <c r="P406" s="89"/>
      <c r="Q406" s="100"/>
      <c r="R406" s="100"/>
      <c r="S406" s="100"/>
      <c r="T406" s="100"/>
      <c r="U406" s="100"/>
      <c r="V406" s="100"/>
      <c r="W406" s="100"/>
      <c r="X406" s="100"/>
      <c r="Y406" s="100"/>
      <c r="Z406" s="100"/>
      <c r="AA406" s="100"/>
    </row>
    <row r="407" spans="1:27" s="140" customFormat="1" ht="17.25">
      <c r="A407" s="625"/>
      <c r="B407" s="626"/>
      <c r="C407" s="594"/>
      <c r="D407" s="594"/>
      <c r="E407" s="594"/>
      <c r="F407" s="627"/>
      <c r="G407" s="250"/>
      <c r="H407" s="250"/>
      <c r="I407" s="250"/>
      <c r="J407" s="250"/>
      <c r="K407" s="250"/>
      <c r="L407" s="250"/>
      <c r="M407" s="250"/>
      <c r="N407" s="250"/>
      <c r="O407" s="250"/>
      <c r="P407" s="250"/>
      <c r="Q407" s="251"/>
      <c r="R407" s="251"/>
      <c r="S407" s="251"/>
      <c r="T407" s="251"/>
      <c r="U407" s="100"/>
      <c r="V407" s="100"/>
      <c r="W407" s="100"/>
      <c r="X407" s="100"/>
      <c r="Y407" s="100"/>
      <c r="Z407" s="100"/>
      <c r="AA407" s="100"/>
    </row>
    <row r="408" spans="1:27" s="140" customFormat="1" ht="17.25">
      <c r="A408" s="676" t="s">
        <v>284</v>
      </c>
      <c r="B408" s="677"/>
      <c r="C408" s="677"/>
      <c r="D408" s="677"/>
      <c r="E408" s="677"/>
      <c r="F408" s="678"/>
      <c r="G408" s="278"/>
      <c r="H408" s="203"/>
      <c r="I408" s="203"/>
      <c r="J408" s="203"/>
      <c r="K408" s="203"/>
      <c r="L408" s="203"/>
      <c r="M408" s="203"/>
      <c r="N408" s="203"/>
      <c r="O408" s="203"/>
      <c r="P408" s="203"/>
      <c r="Q408" s="164"/>
      <c r="R408" s="164"/>
      <c r="S408" s="164"/>
      <c r="T408" s="164"/>
      <c r="U408" s="100"/>
      <c r="V408" s="100"/>
      <c r="W408" s="100"/>
      <c r="X408" s="100"/>
      <c r="Y408" s="100"/>
      <c r="Z408" s="100"/>
      <c r="AA408" s="100"/>
    </row>
    <row r="409" spans="1:27" s="140" customFormat="1" ht="40.5" customHeight="1">
      <c r="A409" s="344" t="s">
        <v>23</v>
      </c>
      <c r="B409" s="344" t="s">
        <v>24</v>
      </c>
      <c r="C409" s="344" t="s">
        <v>200</v>
      </c>
      <c r="D409" s="344" t="s">
        <v>203</v>
      </c>
      <c r="E409" s="344" t="s">
        <v>199</v>
      </c>
      <c r="F409" s="440" t="s">
        <v>158</v>
      </c>
      <c r="G409" s="278"/>
      <c r="H409" s="203"/>
      <c r="I409" s="203"/>
      <c r="J409" s="733"/>
      <c r="K409" s="733"/>
      <c r="L409" s="203"/>
      <c r="M409" s="203"/>
      <c r="N409" s="203"/>
      <c r="O409" s="203"/>
      <c r="P409" s="203"/>
      <c r="Q409" s="164"/>
      <c r="R409" s="164"/>
      <c r="S409" s="164"/>
      <c r="T409" s="164"/>
      <c r="U409" s="100"/>
      <c r="V409" s="100"/>
      <c r="W409" s="100"/>
      <c r="X409" s="100"/>
      <c r="Y409" s="100"/>
      <c r="Z409" s="100"/>
      <c r="AA409" s="100"/>
    </row>
    <row r="410" spans="1:27" s="140" customFormat="1" ht="16.5">
      <c r="A410" s="694" t="s">
        <v>91</v>
      </c>
      <c r="B410" s="628" t="s">
        <v>77</v>
      </c>
      <c r="C410" s="629">
        <v>308</v>
      </c>
      <c r="D410" s="598"/>
      <c r="E410" s="357"/>
      <c r="F410" s="357">
        <f>308*5000/100000</f>
        <v>15.4</v>
      </c>
      <c r="G410" s="278"/>
      <c r="H410" s="89"/>
      <c r="I410" s="89"/>
      <c r="J410" s="733"/>
      <c r="K410" s="733"/>
      <c r="L410" s="89"/>
      <c r="M410" s="89"/>
      <c r="N410" s="89"/>
      <c r="O410" s="89"/>
      <c r="P410" s="89"/>
      <c r="Q410" s="100"/>
      <c r="R410" s="100"/>
      <c r="S410" s="100"/>
      <c r="T410" s="100"/>
      <c r="U410" s="100"/>
      <c r="V410" s="100"/>
      <c r="W410" s="100"/>
      <c r="X410" s="100"/>
      <c r="Y410" s="100"/>
      <c r="Z410" s="100"/>
      <c r="AA410" s="100"/>
    </row>
    <row r="411" spans="1:27" s="140" customFormat="1" ht="16.5">
      <c r="A411" s="694"/>
      <c r="B411" s="628" t="s">
        <v>78</v>
      </c>
      <c r="C411" s="629"/>
      <c r="D411" s="598"/>
      <c r="E411" s="357"/>
      <c r="F411" s="596"/>
      <c r="G411" s="278"/>
      <c r="H411" s="89"/>
      <c r="I411" s="89"/>
      <c r="J411" s="733"/>
      <c r="K411" s="733"/>
      <c r="L411" s="89"/>
      <c r="M411" s="89"/>
      <c r="N411" s="89"/>
      <c r="O411" s="89"/>
      <c r="P411" s="89"/>
      <c r="Q411" s="100"/>
      <c r="R411" s="100"/>
      <c r="S411" s="100"/>
      <c r="T411" s="100"/>
      <c r="U411" s="100"/>
      <c r="V411" s="100"/>
      <c r="W411" s="100"/>
      <c r="X411" s="100"/>
      <c r="Y411" s="100"/>
      <c r="Z411" s="100"/>
      <c r="AA411" s="100"/>
    </row>
    <row r="412" spans="1:27" s="140" customFormat="1" ht="16.5">
      <c r="A412" s="694"/>
      <c r="B412" s="628" t="s">
        <v>79</v>
      </c>
      <c r="C412" s="629"/>
      <c r="D412" s="598"/>
      <c r="E412" s="357"/>
      <c r="F412" s="596"/>
      <c r="G412" s="278"/>
      <c r="H412" s="89"/>
      <c r="I412" s="89"/>
      <c r="J412" s="733"/>
      <c r="K412" s="733"/>
      <c r="L412" s="89"/>
      <c r="M412" s="89"/>
      <c r="N412" s="89"/>
      <c r="O412" s="89"/>
      <c r="P412" s="89"/>
      <c r="Q412" s="100"/>
      <c r="R412" s="100"/>
      <c r="S412" s="100"/>
      <c r="T412" s="100"/>
      <c r="U412" s="100"/>
      <c r="V412" s="100"/>
      <c r="W412" s="100"/>
      <c r="X412" s="100"/>
      <c r="Y412" s="100"/>
      <c r="Z412" s="100"/>
      <c r="AA412" s="100"/>
    </row>
    <row r="413" spans="1:27" s="140" customFormat="1" ht="16.5">
      <c r="A413" s="694"/>
      <c r="B413" s="628" t="s">
        <v>81</v>
      </c>
      <c r="C413" s="629"/>
      <c r="D413" s="598"/>
      <c r="E413" s="598"/>
      <c r="F413" s="596"/>
      <c r="G413" s="278"/>
      <c r="H413" s="89"/>
      <c r="I413" s="89"/>
      <c r="J413" s="733"/>
      <c r="K413" s="733"/>
      <c r="L413" s="89"/>
      <c r="M413" s="89"/>
      <c r="N413" s="89"/>
      <c r="O413" s="89"/>
      <c r="P413" s="89"/>
      <c r="Q413" s="100"/>
      <c r="R413" s="100"/>
      <c r="S413" s="100"/>
      <c r="T413" s="100"/>
      <c r="U413" s="100"/>
      <c r="V413" s="100"/>
      <c r="W413" s="100"/>
      <c r="X413" s="100"/>
      <c r="Y413" s="100"/>
      <c r="Z413" s="100"/>
      <c r="AA413" s="100"/>
    </row>
    <row r="414" spans="1:27" s="140" customFormat="1" ht="16.5">
      <c r="A414" s="694"/>
      <c r="B414" s="628" t="s">
        <v>122</v>
      </c>
      <c r="C414" s="630"/>
      <c r="D414" s="598"/>
      <c r="E414" s="598"/>
      <c r="F414" s="596"/>
      <c r="G414" s="278"/>
      <c r="H414" s="89"/>
      <c r="I414" s="89"/>
      <c r="J414" s="733"/>
      <c r="K414" s="733"/>
      <c r="L414" s="89"/>
      <c r="M414" s="89"/>
      <c r="N414" s="89"/>
      <c r="O414" s="89"/>
      <c r="P414" s="89"/>
      <c r="Q414" s="100"/>
      <c r="R414" s="100"/>
      <c r="S414" s="100"/>
      <c r="T414" s="100"/>
      <c r="U414" s="100"/>
      <c r="V414" s="100"/>
      <c r="W414" s="100"/>
      <c r="X414" s="100"/>
      <c r="Y414" s="100"/>
      <c r="Z414" s="100"/>
      <c r="AA414" s="100"/>
    </row>
    <row r="415" spans="1:27" s="140" customFormat="1" ht="16.5">
      <c r="A415" s="694"/>
      <c r="B415" s="628" t="s">
        <v>123</v>
      </c>
      <c r="C415" s="629">
        <v>151</v>
      </c>
      <c r="D415" s="598"/>
      <c r="E415" s="598"/>
      <c r="F415" s="596">
        <v>7.55</v>
      </c>
      <c r="G415" s="278"/>
      <c r="H415" s="89"/>
      <c r="I415" s="89"/>
      <c r="J415" s="733"/>
      <c r="K415" s="733"/>
      <c r="L415" s="89"/>
      <c r="M415" s="89"/>
      <c r="N415" s="89"/>
      <c r="O415" s="89"/>
      <c r="P415" s="89"/>
      <c r="Q415" s="100"/>
      <c r="R415" s="100"/>
      <c r="S415" s="100"/>
      <c r="T415" s="100"/>
      <c r="U415" s="100"/>
      <c r="V415" s="100"/>
      <c r="W415" s="100"/>
      <c r="X415" s="100"/>
      <c r="Y415" s="100"/>
      <c r="Z415" s="100"/>
      <c r="AA415" s="100"/>
    </row>
    <row r="416" spans="1:27" s="140" customFormat="1" ht="16.5">
      <c r="A416" s="694"/>
      <c r="B416" s="628" t="s">
        <v>135</v>
      </c>
      <c r="C416" s="629"/>
      <c r="D416" s="628">
        <v>0</v>
      </c>
      <c r="E416" s="598">
        <v>0</v>
      </c>
      <c r="F416" s="357">
        <v>0</v>
      </c>
      <c r="G416" s="278"/>
      <c r="H416" s="89"/>
      <c r="I416" s="89"/>
      <c r="J416" s="89"/>
      <c r="K416" s="89"/>
      <c r="L416" s="89"/>
      <c r="M416" s="89"/>
      <c r="N416" s="89"/>
      <c r="O416" s="89"/>
      <c r="P416" s="89"/>
      <c r="Q416" s="100"/>
      <c r="R416" s="100"/>
      <c r="S416" s="100"/>
      <c r="T416" s="100"/>
      <c r="U416" s="100"/>
      <c r="V416" s="100"/>
      <c r="W416" s="100"/>
      <c r="X416" s="100"/>
      <c r="Y416" s="100"/>
      <c r="Z416" s="100"/>
      <c r="AA416" s="100"/>
    </row>
    <row r="417" spans="1:27" s="140" customFormat="1" ht="16.5">
      <c r="A417" s="694"/>
      <c r="B417" s="636" t="s">
        <v>143</v>
      </c>
      <c r="C417" s="629"/>
      <c r="D417" s="628"/>
      <c r="E417" s="598"/>
      <c r="F417" s="596"/>
      <c r="G417" s="278"/>
      <c r="J417" s="89"/>
      <c r="K417" s="89"/>
      <c r="L417" s="89"/>
      <c r="M417" s="89"/>
      <c r="N417" s="89"/>
      <c r="O417" s="89"/>
      <c r="P417" s="89"/>
      <c r="Q417" s="100"/>
      <c r="R417" s="100"/>
      <c r="S417" s="100"/>
      <c r="T417" s="100"/>
      <c r="U417" s="100"/>
      <c r="V417" s="100"/>
      <c r="W417" s="100"/>
      <c r="X417" s="100"/>
      <c r="Y417" s="100"/>
      <c r="Z417" s="100"/>
      <c r="AA417" s="100"/>
    </row>
    <row r="418" spans="1:27" s="140" customFormat="1" ht="111">
      <c r="A418" s="694"/>
      <c r="B418" s="628" t="s">
        <v>165</v>
      </c>
      <c r="C418" s="629"/>
      <c r="D418" s="595">
        <v>26</v>
      </c>
      <c r="E418" s="631" t="s">
        <v>202</v>
      </c>
      <c r="F418" s="357">
        <v>1.3</v>
      </c>
      <c r="G418" s="278"/>
      <c r="J418" s="89"/>
      <c r="K418" s="89"/>
      <c r="L418" s="89"/>
      <c r="M418" s="89"/>
      <c r="N418" s="89"/>
      <c r="O418" s="89"/>
      <c r="P418" s="89"/>
      <c r="Q418" s="100"/>
      <c r="R418" s="100"/>
      <c r="S418" s="100"/>
      <c r="T418" s="100"/>
      <c r="U418" s="100"/>
      <c r="V418" s="100"/>
      <c r="W418" s="100"/>
      <c r="X418" s="100"/>
      <c r="Y418" s="100"/>
      <c r="Z418" s="100"/>
      <c r="AA418" s="100"/>
    </row>
    <row r="419" spans="1:27" s="140" customFormat="1" ht="16.5">
      <c r="A419" s="694"/>
      <c r="B419" s="628" t="s">
        <v>166</v>
      </c>
      <c r="C419" s="629"/>
      <c r="D419" s="628"/>
      <c r="E419" s="598"/>
      <c r="F419" s="596"/>
      <c r="G419" s="278"/>
      <c r="J419" s="89"/>
      <c r="K419" s="89"/>
      <c r="L419" s="89"/>
      <c r="M419" s="89"/>
      <c r="N419" s="89"/>
      <c r="O419" s="89"/>
      <c r="P419" s="89"/>
      <c r="Q419" s="100"/>
      <c r="R419" s="100"/>
      <c r="S419" s="100"/>
      <c r="T419" s="100"/>
      <c r="U419" s="100"/>
      <c r="V419" s="100"/>
      <c r="W419" s="100"/>
      <c r="X419" s="100"/>
      <c r="Y419" s="100"/>
      <c r="Z419" s="100"/>
      <c r="AA419" s="100"/>
    </row>
    <row r="420" spans="1:27" s="140" customFormat="1" ht="16.5">
      <c r="A420" s="694"/>
      <c r="B420" s="628" t="s">
        <v>169</v>
      </c>
      <c r="C420" s="629"/>
      <c r="D420" s="628"/>
      <c r="E420" s="598"/>
      <c r="F420" s="596"/>
      <c r="G420" s="278"/>
      <c r="J420" s="89"/>
      <c r="K420" s="89"/>
      <c r="L420" s="89"/>
      <c r="M420" s="89"/>
      <c r="N420" s="89"/>
      <c r="O420" s="89"/>
      <c r="P420" s="89"/>
      <c r="Q420" s="100"/>
      <c r="R420" s="100"/>
      <c r="S420" s="100"/>
      <c r="T420" s="100"/>
      <c r="U420" s="100"/>
      <c r="V420" s="100"/>
      <c r="W420" s="100"/>
      <c r="X420" s="100"/>
      <c r="Y420" s="100"/>
      <c r="Z420" s="100"/>
      <c r="AA420" s="100"/>
    </row>
    <row r="421" spans="1:27" s="140" customFormat="1" ht="16.5">
      <c r="A421" s="694"/>
      <c r="B421" s="628" t="s">
        <v>198</v>
      </c>
      <c r="C421" s="629"/>
      <c r="D421" s="628">
        <v>151</v>
      </c>
      <c r="E421" s="598">
        <v>0</v>
      </c>
      <c r="F421" s="596">
        <v>7.55</v>
      </c>
      <c r="G421" s="278"/>
      <c r="J421" s="89"/>
      <c r="K421" s="89"/>
      <c r="L421" s="89"/>
      <c r="M421" s="89"/>
      <c r="N421" s="89"/>
      <c r="O421" s="89"/>
      <c r="P421" s="89"/>
      <c r="Q421" s="100"/>
      <c r="R421" s="100"/>
      <c r="S421" s="100"/>
      <c r="T421" s="100"/>
      <c r="U421" s="100"/>
      <c r="V421" s="100"/>
      <c r="W421" s="100"/>
      <c r="X421" s="100"/>
      <c r="Y421" s="100"/>
      <c r="Z421" s="100"/>
      <c r="AA421" s="100"/>
    </row>
    <row r="422" spans="1:27" s="140" customFormat="1" ht="16.5">
      <c r="A422" s="694"/>
      <c r="B422" s="628" t="s">
        <v>278</v>
      </c>
      <c r="C422" s="629"/>
      <c r="D422" s="628"/>
      <c r="E422" s="598"/>
      <c r="F422" s="596"/>
      <c r="G422" s="278"/>
      <c r="J422" s="89"/>
      <c r="K422" s="89"/>
      <c r="L422" s="89"/>
      <c r="M422" s="89"/>
      <c r="N422" s="89"/>
      <c r="O422" s="89"/>
      <c r="P422" s="89"/>
      <c r="Q422" s="100"/>
      <c r="R422" s="100"/>
      <c r="S422" s="100"/>
      <c r="T422" s="100"/>
      <c r="U422" s="100"/>
      <c r="V422" s="100"/>
      <c r="W422" s="100"/>
      <c r="X422" s="100"/>
      <c r="Y422" s="100"/>
      <c r="Z422" s="100"/>
      <c r="AA422" s="100"/>
    </row>
    <row r="423" spans="1:27" s="140" customFormat="1" ht="16.5">
      <c r="A423" s="694"/>
      <c r="B423" s="617" t="s">
        <v>19</v>
      </c>
      <c r="C423" s="628">
        <f>SUM(C410:C421)</f>
        <v>459</v>
      </c>
      <c r="D423" s="632">
        <f>SUM(D410:D421)</f>
        <v>177</v>
      </c>
      <c r="E423" s="482">
        <f>SUM(E410:E421)</f>
        <v>0</v>
      </c>
      <c r="F423" s="498">
        <f>SUM(F410:F421)</f>
        <v>31.8</v>
      </c>
      <c r="G423" s="278"/>
      <c r="J423" s="89"/>
      <c r="K423" s="89"/>
      <c r="L423" s="89"/>
      <c r="M423" s="89"/>
      <c r="N423" s="89"/>
      <c r="O423" s="89"/>
      <c r="P423" s="89"/>
      <c r="Q423" s="100"/>
      <c r="R423" s="100"/>
      <c r="S423" s="100"/>
      <c r="T423" s="100"/>
      <c r="U423" s="100"/>
      <c r="V423" s="100"/>
      <c r="W423" s="100"/>
      <c r="X423" s="100"/>
      <c r="Y423" s="100"/>
      <c r="Z423" s="100"/>
      <c r="AA423" s="100"/>
    </row>
    <row r="424" spans="1:27" s="140" customFormat="1" ht="15.75">
      <c r="A424" s="694"/>
      <c r="B424" s="633" t="s">
        <v>201</v>
      </c>
      <c r="C424" s="634">
        <f>SUM(C410:C421)+D418+D421</f>
        <v>636</v>
      </c>
      <c r="D424" s="634"/>
      <c r="E424" s="634"/>
      <c r="F424" s="635">
        <f>SUM(F410:F421)</f>
        <v>31.8</v>
      </c>
      <c r="G424" s="278"/>
      <c r="H424" s="89"/>
      <c r="I424" s="89"/>
      <c r="J424" s="89"/>
      <c r="K424" s="89"/>
      <c r="L424" s="89"/>
      <c r="M424" s="89"/>
      <c r="N424" s="89"/>
      <c r="O424" s="89"/>
      <c r="P424" s="89"/>
      <c r="Q424" s="100"/>
      <c r="R424" s="100"/>
      <c r="S424" s="100"/>
      <c r="T424" s="100"/>
      <c r="U424" s="100"/>
      <c r="V424" s="100"/>
      <c r="W424" s="100"/>
      <c r="X424" s="100"/>
      <c r="Y424" s="100"/>
      <c r="Z424" s="100"/>
      <c r="AA424" s="100"/>
    </row>
    <row r="425" spans="1:27" s="140" customFormat="1" ht="47.25" customHeight="1">
      <c r="A425" s="698" t="s">
        <v>204</v>
      </c>
      <c r="B425" s="698"/>
      <c r="C425" s="698"/>
      <c r="D425" s="698"/>
      <c r="E425" s="698"/>
      <c r="F425" s="698"/>
      <c r="G425" s="86"/>
      <c r="H425" s="87"/>
      <c r="I425" s="87"/>
      <c r="J425" s="89"/>
      <c r="K425" s="89"/>
      <c r="L425" s="89"/>
      <c r="M425" s="89"/>
      <c r="N425" s="89"/>
      <c r="O425" s="89"/>
      <c r="P425" s="89"/>
      <c r="Q425" s="100"/>
      <c r="R425" s="100"/>
      <c r="S425" s="100"/>
      <c r="T425" s="100"/>
      <c r="U425" s="100"/>
      <c r="V425" s="100"/>
      <c r="W425" s="100"/>
      <c r="X425" s="100"/>
      <c r="Y425" s="100"/>
      <c r="Z425" s="100"/>
      <c r="AA425" s="100"/>
    </row>
    <row r="426" spans="1:27" s="140" customFormat="1" ht="15">
      <c r="A426" s="633"/>
      <c r="B426" s="359"/>
      <c r="C426" s="359"/>
      <c r="D426" s="637"/>
      <c r="E426" s="359"/>
      <c r="F426" s="590"/>
      <c r="G426" s="536"/>
      <c r="H426" s="638"/>
      <c r="I426" s="87"/>
      <c r="J426" s="89"/>
      <c r="K426" s="89"/>
      <c r="L426" s="89"/>
      <c r="M426" s="89"/>
      <c r="N426" s="89"/>
      <c r="O426" s="89"/>
      <c r="P426" s="89"/>
      <c r="Q426" s="100"/>
      <c r="R426" s="100"/>
      <c r="S426" s="100"/>
      <c r="T426" s="100"/>
      <c r="U426" s="100"/>
      <c r="V426" s="100"/>
      <c r="W426" s="100"/>
      <c r="X426" s="100"/>
      <c r="Y426" s="100"/>
      <c r="Z426" s="100"/>
      <c r="AA426" s="100"/>
    </row>
    <row r="427" spans="1:27" s="140" customFormat="1" ht="17.25">
      <c r="A427" s="699" t="s">
        <v>285</v>
      </c>
      <c r="B427" s="699"/>
      <c r="C427" s="699"/>
      <c r="D427" s="699"/>
      <c r="E427" s="699"/>
      <c r="F427" s="497"/>
      <c r="G427" s="543"/>
      <c r="H427" s="638"/>
      <c r="I427" s="87"/>
      <c r="J427" s="89"/>
      <c r="K427" s="89"/>
      <c r="L427" s="89"/>
      <c r="M427" s="89"/>
      <c r="N427" s="89"/>
      <c r="O427" s="89"/>
      <c r="P427" s="89"/>
      <c r="Q427" s="100"/>
      <c r="R427" s="100"/>
      <c r="S427" s="100"/>
      <c r="T427" s="100"/>
      <c r="U427" s="100"/>
      <c r="V427" s="100"/>
      <c r="W427" s="100"/>
      <c r="X427" s="100"/>
      <c r="Y427" s="100"/>
      <c r="Z427" s="100"/>
      <c r="AA427" s="100"/>
    </row>
    <row r="428" spans="1:27" s="293" customFormat="1" ht="24" customHeight="1">
      <c r="A428" s="695" t="s">
        <v>49</v>
      </c>
      <c r="B428" s="696" t="s">
        <v>50</v>
      </c>
      <c r="C428" s="697"/>
      <c r="D428" s="695" t="s">
        <v>51</v>
      </c>
      <c r="E428" s="695"/>
      <c r="F428" s="695" t="s">
        <v>52</v>
      </c>
      <c r="G428" s="695"/>
      <c r="H428" s="639"/>
      <c r="I428" s="271"/>
      <c r="J428" s="187"/>
      <c r="K428" s="187"/>
      <c r="L428" s="187"/>
      <c r="M428" s="187"/>
      <c r="N428" s="187"/>
      <c r="O428" s="187"/>
      <c r="P428" s="187"/>
      <c r="Q428" s="277"/>
      <c r="R428" s="277"/>
      <c r="S428" s="277"/>
      <c r="T428" s="277"/>
      <c r="U428" s="270"/>
      <c r="V428" s="270"/>
      <c r="W428" s="270"/>
      <c r="X428" s="270"/>
      <c r="Y428" s="270"/>
      <c r="Z428" s="270"/>
      <c r="AA428" s="270"/>
    </row>
    <row r="429" spans="1:27" s="140" customFormat="1" ht="17.25">
      <c r="A429" s="695"/>
      <c r="B429" s="343" t="s">
        <v>53</v>
      </c>
      <c r="C429" s="343" t="s">
        <v>54</v>
      </c>
      <c r="D429" s="343" t="s">
        <v>53</v>
      </c>
      <c r="E429" s="343" t="s">
        <v>54</v>
      </c>
      <c r="F429" s="608" t="s">
        <v>53</v>
      </c>
      <c r="G429" s="609" t="s">
        <v>54</v>
      </c>
      <c r="H429" s="640"/>
      <c r="I429" s="261"/>
      <c r="J429" s="260"/>
      <c r="K429" s="260"/>
      <c r="L429" s="260"/>
      <c r="M429" s="260"/>
      <c r="N429" s="260"/>
      <c r="O429" s="260"/>
      <c r="P429" s="260"/>
      <c r="Q429" s="229"/>
      <c r="R429" s="229"/>
      <c r="S429" s="229"/>
      <c r="T429" s="229"/>
      <c r="U429" s="100"/>
      <c r="V429" s="100"/>
      <c r="W429" s="100"/>
      <c r="X429" s="100"/>
      <c r="Y429" s="100"/>
      <c r="Z429" s="100"/>
      <c r="AA429" s="100"/>
    </row>
    <row r="430" spans="1:27" s="140" customFormat="1" ht="28.5" customHeight="1">
      <c r="A430" s="366" t="s">
        <v>286</v>
      </c>
      <c r="B430" s="641">
        <v>636</v>
      </c>
      <c r="C430" s="642">
        <v>31.8</v>
      </c>
      <c r="D430" s="641">
        <v>636</v>
      </c>
      <c r="E430" s="642">
        <v>31.8</v>
      </c>
      <c r="F430" s="643">
        <f>(D430-B430)/B430</f>
        <v>0</v>
      </c>
      <c r="G430" s="644">
        <f>(E430-C430)/C430</f>
        <v>0</v>
      </c>
      <c r="H430" s="645"/>
      <c r="I430" s="263"/>
      <c r="J430" s="262"/>
      <c r="K430" s="262"/>
      <c r="L430" s="262"/>
      <c r="M430" s="262"/>
      <c r="N430" s="262"/>
      <c r="O430" s="262"/>
      <c r="P430" s="262"/>
      <c r="Q430" s="263"/>
      <c r="R430" s="263"/>
      <c r="S430" s="263"/>
      <c r="T430" s="263"/>
      <c r="U430" s="100"/>
      <c r="V430" s="100"/>
      <c r="W430" s="100"/>
      <c r="X430" s="100"/>
      <c r="Y430" s="100"/>
      <c r="Z430" s="100"/>
      <c r="AA430" s="100"/>
    </row>
    <row r="431" spans="1:27" s="140" customFormat="1" ht="12.75" customHeight="1">
      <c r="A431" s="359"/>
      <c r="B431" s="359"/>
      <c r="C431" s="359"/>
      <c r="D431" s="359"/>
      <c r="E431" s="359"/>
      <c r="F431" s="590"/>
      <c r="G431" s="536"/>
      <c r="H431" s="638"/>
      <c r="I431" s="87"/>
      <c r="J431" s="89"/>
      <c r="K431" s="89"/>
      <c r="L431" s="89"/>
      <c r="M431" s="89"/>
      <c r="N431" s="89"/>
      <c r="O431" s="89"/>
      <c r="P431" s="89"/>
      <c r="Q431" s="100"/>
      <c r="R431" s="100"/>
      <c r="S431" s="100"/>
      <c r="T431" s="100"/>
      <c r="U431" s="100"/>
      <c r="V431" s="100"/>
      <c r="W431" s="100"/>
      <c r="X431" s="100"/>
      <c r="Y431" s="100"/>
      <c r="Z431" s="100"/>
      <c r="AA431" s="100"/>
    </row>
    <row r="432" spans="1:27" s="140" customFormat="1" ht="17.25">
      <c r="A432" s="340" t="s">
        <v>120</v>
      </c>
      <c r="B432" s="341"/>
      <c r="C432" s="341"/>
      <c r="D432" s="341"/>
      <c r="E432" s="341"/>
      <c r="F432" s="497"/>
      <c r="G432" s="536"/>
      <c r="H432" s="638"/>
      <c r="I432" s="87"/>
      <c r="J432" s="89"/>
      <c r="K432" s="89"/>
      <c r="L432" s="89"/>
      <c r="M432" s="89"/>
      <c r="N432" s="89"/>
      <c r="O432" s="89"/>
      <c r="P432" s="89"/>
      <c r="Q432" s="100"/>
      <c r="R432" s="100"/>
      <c r="S432" s="100"/>
      <c r="T432" s="100"/>
      <c r="U432" s="100"/>
      <c r="V432" s="100"/>
      <c r="W432" s="100"/>
      <c r="X432" s="100"/>
      <c r="Y432" s="100"/>
      <c r="Z432" s="100"/>
      <c r="AA432" s="100"/>
    </row>
    <row r="433" spans="1:27" s="293" customFormat="1" ht="46.5" customHeight="1">
      <c r="A433" s="679" t="s">
        <v>287</v>
      </c>
      <c r="B433" s="680"/>
      <c r="C433" s="692" t="s">
        <v>288</v>
      </c>
      <c r="D433" s="692"/>
      <c r="E433" s="692" t="s">
        <v>55</v>
      </c>
      <c r="F433" s="692"/>
      <c r="G433" s="646"/>
      <c r="H433" s="647"/>
      <c r="I433" s="269"/>
      <c r="J433" s="188"/>
      <c r="K433" s="188"/>
      <c r="L433" s="188"/>
      <c r="M433" s="188"/>
      <c r="N433" s="188"/>
      <c r="O433" s="188"/>
      <c r="P433" s="188"/>
      <c r="Q433" s="270"/>
      <c r="R433" s="270"/>
      <c r="S433" s="270"/>
      <c r="T433" s="270"/>
      <c r="U433" s="270"/>
      <c r="V433" s="270"/>
      <c r="W433" s="270"/>
      <c r="X433" s="270"/>
      <c r="Y433" s="270"/>
      <c r="Z433" s="270"/>
      <c r="AA433" s="270"/>
    </row>
    <row r="434" spans="1:27" s="293" customFormat="1" ht="35.25" customHeight="1">
      <c r="A434" s="344" t="s">
        <v>53</v>
      </c>
      <c r="B434" s="344" t="s">
        <v>56</v>
      </c>
      <c r="C434" s="344" t="s">
        <v>53</v>
      </c>
      <c r="D434" s="344" t="s">
        <v>56</v>
      </c>
      <c r="E434" s="344" t="s">
        <v>53</v>
      </c>
      <c r="F434" s="440" t="s">
        <v>57</v>
      </c>
      <c r="G434" s="646"/>
      <c r="H434" s="647"/>
      <c r="I434" s="269"/>
      <c r="J434" s="188"/>
      <c r="K434" s="188"/>
      <c r="L434" s="188"/>
      <c r="M434" s="188"/>
      <c r="N434" s="188"/>
      <c r="O434" s="188"/>
      <c r="P434" s="188"/>
      <c r="Q434" s="270"/>
      <c r="R434" s="270"/>
      <c r="S434" s="270"/>
      <c r="T434" s="270"/>
      <c r="U434" s="270"/>
      <c r="V434" s="270"/>
      <c r="W434" s="270"/>
      <c r="X434" s="270"/>
      <c r="Y434" s="270"/>
      <c r="Z434" s="270"/>
      <c r="AA434" s="270"/>
    </row>
    <row r="435" spans="1:27" s="140" customFormat="1" ht="16.5">
      <c r="A435" s="616">
        <v>1</v>
      </c>
      <c r="B435" s="616">
        <v>2</v>
      </c>
      <c r="C435" s="616">
        <v>3</v>
      </c>
      <c r="D435" s="616">
        <v>4</v>
      </c>
      <c r="E435" s="616">
        <v>5</v>
      </c>
      <c r="F435" s="617">
        <v>6</v>
      </c>
      <c r="G435" s="536"/>
      <c r="H435" s="638"/>
      <c r="I435" s="87"/>
      <c r="J435" s="89"/>
      <c r="K435" s="89"/>
      <c r="L435" s="89"/>
      <c r="M435" s="89"/>
      <c r="N435" s="89"/>
      <c r="O435" s="89"/>
      <c r="P435" s="89"/>
      <c r="Q435" s="100"/>
      <c r="R435" s="100"/>
      <c r="S435" s="100"/>
      <c r="T435" s="100"/>
      <c r="U435" s="100"/>
      <c r="V435" s="100"/>
      <c r="W435" s="100"/>
      <c r="X435" s="100"/>
      <c r="Y435" s="100"/>
      <c r="Z435" s="100"/>
      <c r="AA435" s="100"/>
    </row>
    <row r="436" spans="1:27" s="140" customFormat="1" ht="16.5">
      <c r="A436" s="617">
        <v>636</v>
      </c>
      <c r="B436" s="642">
        <v>31.8</v>
      </c>
      <c r="C436" s="641">
        <v>636</v>
      </c>
      <c r="D436" s="358">
        <v>31.8</v>
      </c>
      <c r="E436" s="648">
        <v>1</v>
      </c>
      <c r="F436" s="649">
        <v>1</v>
      </c>
      <c r="G436" s="650"/>
      <c r="H436" s="650"/>
      <c r="I436" s="272"/>
      <c r="J436" s="273"/>
      <c r="K436" s="273"/>
      <c r="L436" s="273"/>
      <c r="M436" s="273"/>
      <c r="N436" s="273"/>
      <c r="O436" s="273"/>
      <c r="P436" s="273"/>
      <c r="Q436" s="274"/>
      <c r="R436" s="274"/>
      <c r="S436" s="274"/>
      <c r="T436" s="274"/>
      <c r="U436" s="100"/>
      <c r="V436" s="100"/>
      <c r="W436" s="100"/>
      <c r="X436" s="100"/>
      <c r="Y436" s="100"/>
      <c r="Z436" s="100"/>
      <c r="AA436" s="100"/>
    </row>
    <row r="437" spans="1:27" s="140" customFormat="1" ht="18">
      <c r="A437" s="651" t="s">
        <v>299</v>
      </c>
      <c r="B437" s="651"/>
      <c r="C437" s="651"/>
      <c r="D437" s="652"/>
      <c r="E437" s="653"/>
      <c r="F437" s="654"/>
      <c r="G437" s="650"/>
      <c r="H437" s="650"/>
      <c r="I437" s="272"/>
      <c r="J437" s="273"/>
      <c r="K437" s="273"/>
      <c r="L437" s="273"/>
      <c r="M437" s="273"/>
      <c r="N437" s="273"/>
      <c r="O437" s="273"/>
      <c r="P437" s="273"/>
      <c r="Q437" s="274"/>
      <c r="R437" s="274"/>
      <c r="S437" s="274"/>
      <c r="T437" s="274"/>
      <c r="U437" s="100"/>
      <c r="V437" s="100"/>
      <c r="W437" s="100"/>
      <c r="X437" s="100"/>
      <c r="Y437" s="100"/>
      <c r="Z437" s="100"/>
      <c r="AA437" s="100"/>
    </row>
    <row r="438" spans="1:27" ht="15">
      <c r="A438" s="655" t="s">
        <v>298</v>
      </c>
      <c r="B438" s="655"/>
      <c r="C438" s="655"/>
      <c r="D438" s="655"/>
      <c r="E438" s="645"/>
      <c r="F438" s="656"/>
      <c r="G438" s="377"/>
      <c r="H438" s="378"/>
      <c r="I438" s="3">
        <f>A436-C436</f>
        <v>0</v>
      </c>
      <c r="J438" s="77"/>
      <c r="K438" s="77"/>
      <c r="L438" s="77"/>
      <c r="M438" s="77"/>
      <c r="N438" s="77"/>
      <c r="O438" s="77"/>
      <c r="P438" s="77"/>
      <c r="Q438" s="39"/>
      <c r="R438" s="39"/>
      <c r="S438" s="39"/>
      <c r="T438" s="39"/>
      <c r="U438" s="39"/>
      <c r="V438" s="39"/>
      <c r="W438" s="39"/>
      <c r="X438" s="39"/>
      <c r="Y438" s="39"/>
      <c r="Z438" s="39"/>
      <c r="AA438" s="39"/>
    </row>
    <row r="439" spans="1:27" ht="15">
      <c r="A439" s="294"/>
      <c r="B439" s="294"/>
      <c r="C439" s="295"/>
      <c r="D439" s="295"/>
      <c r="E439" s="296"/>
      <c r="F439" s="295"/>
      <c r="G439" s="297"/>
      <c r="J439" s="77"/>
      <c r="K439" s="77"/>
      <c r="L439" s="77"/>
      <c r="M439" s="77"/>
      <c r="N439" s="77"/>
      <c r="O439" s="77"/>
      <c r="P439" s="77"/>
      <c r="Q439" s="39"/>
      <c r="R439" s="39"/>
      <c r="S439" s="39"/>
      <c r="T439" s="39"/>
      <c r="U439" s="39"/>
      <c r="V439" s="39"/>
      <c r="W439" s="39"/>
      <c r="X439" s="39"/>
      <c r="Y439" s="39"/>
      <c r="Z439" s="39"/>
      <c r="AA439" s="39"/>
    </row>
    <row r="440" spans="1:27" ht="15">
      <c r="A440" s="298"/>
      <c r="B440" s="299"/>
      <c r="C440" s="299"/>
      <c r="D440" s="299"/>
      <c r="E440" s="299"/>
      <c r="F440" s="299"/>
      <c r="G440" s="299"/>
      <c r="J440" s="77"/>
      <c r="K440" s="77"/>
      <c r="L440" s="77"/>
      <c r="M440" s="77"/>
      <c r="N440" s="77"/>
      <c r="O440" s="77"/>
      <c r="P440" s="77"/>
      <c r="Q440" s="39"/>
      <c r="R440" s="39"/>
      <c r="S440" s="39"/>
      <c r="T440" s="39"/>
      <c r="U440" s="39"/>
      <c r="V440" s="39"/>
      <c r="W440" s="39"/>
      <c r="X440" s="39"/>
      <c r="Y440" s="39"/>
      <c r="Z440" s="39"/>
      <c r="AA440" s="39"/>
    </row>
    <row r="441" spans="1:7" ht="15">
      <c r="A441" s="298"/>
      <c r="B441" s="299"/>
      <c r="C441" s="299"/>
      <c r="D441" s="299"/>
      <c r="E441" s="299"/>
      <c r="F441" s="299"/>
      <c r="G441" s="299"/>
    </row>
    <row r="442" spans="1:7" ht="15">
      <c r="A442" s="300"/>
      <c r="B442" s="301"/>
      <c r="C442" s="301"/>
      <c r="D442" s="301"/>
      <c r="E442" s="301"/>
      <c r="F442" s="301"/>
      <c r="G442" s="301"/>
    </row>
    <row r="443" spans="1:7" ht="15">
      <c r="A443" s="300"/>
      <c r="B443" s="301"/>
      <c r="C443" s="301"/>
      <c r="D443" s="301"/>
      <c r="E443" s="301"/>
      <c r="F443" s="301"/>
      <c r="G443" s="301"/>
    </row>
    <row r="444" spans="1:7" ht="15">
      <c r="A444" s="302"/>
      <c r="B444" s="301"/>
      <c r="C444" s="301"/>
      <c r="D444" s="301"/>
      <c r="E444" s="301"/>
      <c r="F444" s="301"/>
      <c r="G444" s="301"/>
    </row>
    <row r="445" spans="1:7" ht="15">
      <c r="A445" s="303"/>
      <c r="B445" s="303"/>
      <c r="C445" s="303"/>
      <c r="D445" s="303"/>
      <c r="E445" s="303"/>
      <c r="F445" s="304"/>
      <c r="G445" s="304"/>
    </row>
    <row r="446" spans="1:7" ht="15">
      <c r="A446" s="668"/>
      <c r="B446" s="305"/>
      <c r="C446" s="304"/>
      <c r="D446" s="304"/>
      <c r="E446" s="303"/>
      <c r="F446" s="304"/>
      <c r="G446" s="304"/>
    </row>
    <row r="447" spans="1:7" ht="15">
      <c r="A447" s="668"/>
      <c r="B447" s="305"/>
      <c r="C447" s="304"/>
      <c r="D447" s="304"/>
      <c r="E447" s="303"/>
      <c r="F447" s="304"/>
      <c r="G447" s="304"/>
    </row>
    <row r="448" spans="1:7" ht="15">
      <c r="A448" s="668"/>
      <c r="B448" s="305"/>
      <c r="C448" s="304"/>
      <c r="D448" s="304"/>
      <c r="E448" s="304"/>
      <c r="F448" s="304"/>
      <c r="G448" s="304"/>
    </row>
    <row r="449" spans="1:7" ht="15">
      <c r="A449" s="668"/>
      <c r="B449" s="305"/>
      <c r="C449" s="304"/>
      <c r="D449" s="304"/>
      <c r="E449" s="304"/>
      <c r="F449" s="304"/>
      <c r="G449" s="304"/>
    </row>
    <row r="450" spans="1:7" ht="15">
      <c r="A450" s="668"/>
      <c r="B450" s="305"/>
      <c r="C450" s="304"/>
      <c r="D450" s="304"/>
      <c r="E450" s="304"/>
      <c r="F450" s="304"/>
      <c r="G450" s="304"/>
    </row>
    <row r="451" spans="1:7" ht="15">
      <c r="A451" s="668"/>
      <c r="B451" s="305"/>
      <c r="C451" s="304"/>
      <c r="D451" s="304"/>
      <c r="E451" s="304"/>
      <c r="F451" s="304"/>
      <c r="G451" s="304"/>
    </row>
    <row r="452" spans="1:7" ht="15">
      <c r="A452" s="668"/>
      <c r="B452" s="305"/>
      <c r="C452" s="304"/>
      <c r="D452" s="304"/>
      <c r="E452" s="304"/>
      <c r="F452" s="304"/>
      <c r="G452" s="304"/>
    </row>
    <row r="453" spans="1:7" ht="15">
      <c r="A453" s="668"/>
      <c r="B453" s="669"/>
      <c r="C453" s="669"/>
      <c r="D453" s="669"/>
      <c r="E453" s="669"/>
      <c r="F453" s="304"/>
      <c r="G453" s="304"/>
    </row>
    <row r="454" spans="1:7" ht="15">
      <c r="A454" s="668"/>
      <c r="B454" s="670"/>
      <c r="C454" s="670"/>
      <c r="D454" s="670"/>
      <c r="E454" s="670"/>
      <c r="F454" s="304"/>
      <c r="G454" s="304"/>
    </row>
    <row r="455" spans="1:7" ht="47.25" customHeight="1">
      <c r="A455" s="674"/>
      <c r="B455" s="674"/>
      <c r="C455" s="674"/>
      <c r="D455" s="674"/>
      <c r="E455" s="674"/>
      <c r="F455" s="306"/>
      <c r="G455" s="301"/>
    </row>
    <row r="456" spans="1:7" ht="15">
      <c r="A456" s="307"/>
      <c r="B456" s="308"/>
      <c r="C456" s="308"/>
      <c r="D456" s="308"/>
      <c r="E456" s="308"/>
      <c r="F456" s="308"/>
      <c r="G456" s="308"/>
    </row>
    <row r="457" spans="1:7" ht="15">
      <c r="A457" s="666"/>
      <c r="B457" s="667"/>
      <c r="C457" s="667"/>
      <c r="D457" s="667"/>
      <c r="E457" s="667"/>
      <c r="F457" s="667"/>
      <c r="G457" s="667"/>
    </row>
    <row r="458" spans="1:7" ht="15">
      <c r="A458" s="666"/>
      <c r="B458" s="309"/>
      <c r="C458" s="309"/>
      <c r="D458" s="309"/>
      <c r="E458" s="309"/>
      <c r="F458" s="309"/>
      <c r="G458" s="309"/>
    </row>
    <row r="459" spans="1:7" ht="15">
      <c r="A459" s="308"/>
      <c r="B459" s="310"/>
      <c r="C459" s="311"/>
      <c r="D459" s="310"/>
      <c r="E459" s="311"/>
      <c r="F459" s="312"/>
      <c r="G459" s="312"/>
    </row>
    <row r="460" spans="1:7" ht="15">
      <c r="A460" s="308"/>
      <c r="B460" s="308"/>
      <c r="C460" s="308"/>
      <c r="D460" s="308"/>
      <c r="E460" s="308"/>
      <c r="F460" s="308"/>
      <c r="G460" s="308"/>
    </row>
    <row r="461" spans="1:7" ht="15">
      <c r="A461" s="307"/>
      <c r="B461" s="308"/>
      <c r="C461" s="308"/>
      <c r="D461" s="308"/>
      <c r="E461" s="308"/>
      <c r="F461" s="308"/>
      <c r="G461" s="308"/>
    </row>
    <row r="462" spans="1:7" ht="15">
      <c r="A462" s="671"/>
      <c r="B462" s="671"/>
      <c r="C462" s="671"/>
      <c r="D462" s="671"/>
      <c r="E462" s="671"/>
      <c r="F462" s="671"/>
      <c r="G462" s="308"/>
    </row>
    <row r="463" spans="1:7" ht="15">
      <c r="A463" s="313"/>
      <c r="B463" s="313"/>
      <c r="C463" s="313"/>
      <c r="D463" s="313"/>
      <c r="E463" s="313"/>
      <c r="F463" s="313"/>
      <c r="G463" s="308"/>
    </row>
    <row r="464" spans="1:7" ht="15">
      <c r="A464" s="314"/>
      <c r="B464" s="314"/>
      <c r="C464" s="314"/>
      <c r="D464" s="314"/>
      <c r="E464" s="314"/>
      <c r="F464" s="314"/>
      <c r="G464" s="315"/>
    </row>
    <row r="465" spans="1:7" ht="15">
      <c r="A465" s="310"/>
      <c r="B465" s="311"/>
      <c r="C465" s="316"/>
      <c r="D465" s="317"/>
      <c r="E465" s="318"/>
      <c r="F465" s="318"/>
      <c r="G465" s="308"/>
    </row>
    <row r="466" spans="1:7" ht="15">
      <c r="A466" s="319"/>
      <c r="B466" s="320"/>
      <c r="C466" s="321"/>
      <c r="D466" s="321"/>
      <c r="E466" s="322"/>
      <c r="F466" s="323"/>
      <c r="G466" s="324"/>
    </row>
    <row r="467" spans="1:7" ht="15">
      <c r="A467" s="325"/>
      <c r="B467" s="308"/>
      <c r="C467" s="308"/>
      <c r="D467" s="308"/>
      <c r="E467" s="308"/>
      <c r="F467" s="308"/>
      <c r="G467" s="308"/>
    </row>
    <row r="468" spans="1:7" ht="15">
      <c r="A468" s="672"/>
      <c r="B468" s="672"/>
      <c r="C468" s="672"/>
      <c r="D468" s="672"/>
      <c r="E468" s="326"/>
      <c r="F468" s="326"/>
      <c r="G468" s="326"/>
    </row>
    <row r="469" spans="1:7" ht="15">
      <c r="A469" s="327"/>
      <c r="B469" s="327"/>
      <c r="C469" s="327"/>
      <c r="D469" s="327"/>
      <c r="E469" s="308"/>
      <c r="F469" s="308"/>
      <c r="G469" s="308"/>
    </row>
    <row r="470" spans="1:7" ht="15">
      <c r="A470" s="673"/>
      <c r="B470" s="328"/>
      <c r="C470" s="329"/>
      <c r="D470" s="329"/>
      <c r="E470" s="308"/>
      <c r="F470" s="308"/>
      <c r="G470" s="308"/>
    </row>
    <row r="471" spans="1:7" ht="15">
      <c r="A471" s="673"/>
      <c r="B471" s="328"/>
      <c r="C471" s="329"/>
      <c r="D471" s="329"/>
      <c r="E471" s="308"/>
      <c r="F471" s="317"/>
      <c r="G471" s="308"/>
    </row>
    <row r="472" spans="1:7" ht="15">
      <c r="A472" s="673"/>
      <c r="B472" s="328"/>
      <c r="C472" s="329"/>
      <c r="D472" s="329"/>
      <c r="E472" s="308"/>
      <c r="F472" s="308"/>
      <c r="G472" s="308"/>
    </row>
    <row r="473" spans="1:7" ht="15">
      <c r="A473" s="673"/>
      <c r="B473" s="328"/>
      <c r="C473" s="329"/>
      <c r="D473" s="329"/>
      <c r="E473" s="308"/>
      <c r="F473" s="308"/>
      <c r="G473" s="308"/>
    </row>
    <row r="474" spans="1:7" ht="15">
      <c r="A474" s="673"/>
      <c r="B474" s="328"/>
      <c r="C474" s="329"/>
      <c r="D474" s="329"/>
      <c r="E474" s="308"/>
      <c r="F474" s="308"/>
      <c r="G474" s="308"/>
    </row>
    <row r="475" spans="1:7" ht="15.75">
      <c r="A475" s="673"/>
      <c r="B475" s="328"/>
      <c r="C475" s="329"/>
      <c r="D475" s="329"/>
      <c r="E475" s="308"/>
      <c r="F475" s="330"/>
      <c r="G475" s="308"/>
    </row>
    <row r="476" spans="1:7" ht="15">
      <c r="A476" s="673"/>
      <c r="B476" s="328"/>
      <c r="C476" s="329"/>
      <c r="D476" s="329"/>
      <c r="E476" s="308"/>
      <c r="F476" s="308"/>
      <c r="G476" s="308"/>
    </row>
    <row r="477" spans="1:7" ht="15">
      <c r="A477" s="673"/>
      <c r="B477" s="328"/>
      <c r="C477" s="329"/>
      <c r="D477" s="329"/>
      <c r="E477" s="308"/>
      <c r="F477" s="308"/>
      <c r="G477" s="308"/>
    </row>
    <row r="478" spans="1:7" ht="15">
      <c r="A478" s="673"/>
      <c r="B478" s="331"/>
      <c r="C478" s="332"/>
      <c r="D478" s="333"/>
      <c r="E478" s="308"/>
      <c r="F478" s="308"/>
      <c r="G478" s="308"/>
    </row>
    <row r="479" spans="1:7" ht="15">
      <c r="A479" s="665"/>
      <c r="B479" s="665"/>
      <c r="C479" s="665"/>
      <c r="D479" s="665"/>
      <c r="E479" s="308"/>
      <c r="F479" s="308"/>
      <c r="G479" s="308"/>
    </row>
    <row r="480" spans="1:7" ht="15">
      <c r="A480" s="307"/>
      <c r="B480" s="308"/>
      <c r="C480" s="308"/>
      <c r="D480" s="308"/>
      <c r="E480" s="308"/>
      <c r="F480" s="308"/>
      <c r="G480" s="308"/>
    </row>
    <row r="481" spans="1:7" ht="15">
      <c r="A481" s="307"/>
      <c r="B481" s="308"/>
      <c r="C481" s="308"/>
      <c r="D481" s="308"/>
      <c r="E481" s="308"/>
      <c r="F481" s="308"/>
      <c r="G481" s="308"/>
    </row>
    <row r="482" spans="1:7" ht="15">
      <c r="A482" s="666"/>
      <c r="B482" s="667"/>
      <c r="C482" s="667"/>
      <c r="D482" s="667"/>
      <c r="E482" s="667"/>
      <c r="F482" s="667"/>
      <c r="G482" s="667"/>
    </row>
    <row r="483" spans="1:7" ht="15">
      <c r="A483" s="666"/>
      <c r="B483" s="309"/>
      <c r="C483" s="309"/>
      <c r="D483" s="309"/>
      <c r="E483" s="309"/>
      <c r="F483" s="309"/>
      <c r="G483" s="309"/>
    </row>
    <row r="484" spans="1:7" ht="15">
      <c r="A484" s="334"/>
      <c r="B484" s="335"/>
      <c r="C484" s="317"/>
      <c r="D484" s="336"/>
      <c r="E484" s="337"/>
      <c r="F484" s="312"/>
      <c r="G484" s="312"/>
    </row>
    <row r="485" spans="1:7" ht="15">
      <c r="A485" s="308"/>
      <c r="B485" s="308"/>
      <c r="C485" s="308"/>
      <c r="D485" s="308"/>
      <c r="E485" s="308"/>
      <c r="F485" s="308"/>
      <c r="G485" s="308"/>
    </row>
    <row r="486" spans="1:7" ht="15">
      <c r="A486" s="307"/>
      <c r="B486" s="308"/>
      <c r="C486" s="308"/>
      <c r="D486" s="308"/>
      <c r="E486" s="308"/>
      <c r="F486" s="308"/>
      <c r="G486" s="308"/>
    </row>
    <row r="487" spans="1:7" ht="15">
      <c r="A487" s="671"/>
      <c r="B487" s="671"/>
      <c r="C487" s="671"/>
      <c r="D487" s="671"/>
      <c r="E487" s="671"/>
      <c r="F487" s="671"/>
      <c r="G487" s="308"/>
    </row>
    <row r="488" spans="1:7" ht="15">
      <c r="A488" s="313"/>
      <c r="B488" s="313"/>
      <c r="C488" s="313"/>
      <c r="D488" s="313"/>
      <c r="E488" s="313"/>
      <c r="F488" s="313"/>
      <c r="G488" s="308"/>
    </row>
    <row r="489" spans="1:7" ht="15">
      <c r="A489" s="314"/>
      <c r="B489" s="314"/>
      <c r="C489" s="314"/>
      <c r="D489" s="314"/>
      <c r="E489" s="314"/>
      <c r="F489" s="314"/>
      <c r="G489" s="315"/>
    </row>
    <row r="490" spans="1:7" ht="15">
      <c r="A490" s="335"/>
      <c r="B490" s="317"/>
      <c r="C490" s="335"/>
      <c r="D490" s="317"/>
      <c r="E490" s="338"/>
      <c r="F490" s="338"/>
      <c r="G490" s="308"/>
    </row>
    <row r="491" spans="1:7" ht="15">
      <c r="A491" s="335"/>
      <c r="B491" s="317"/>
      <c r="C491" s="301"/>
      <c r="D491" s="301"/>
      <c r="E491" s="301"/>
      <c r="F491" s="301"/>
      <c r="G491" s="301"/>
    </row>
    <row r="492" spans="1:7" ht="15">
      <c r="A492" s="39"/>
      <c r="B492" s="39"/>
      <c r="C492" s="39"/>
      <c r="D492" s="39"/>
      <c r="E492" s="39"/>
      <c r="F492" s="174"/>
      <c r="G492" s="139"/>
    </row>
  </sheetData>
  <sheetProtection/>
  <mergeCells count="125">
    <mergeCell ref="I214:I216"/>
    <mergeCell ref="F392:G392"/>
    <mergeCell ref="A7:H7"/>
    <mergeCell ref="A9:H9"/>
    <mergeCell ref="A11:H11"/>
    <mergeCell ref="F340:F341"/>
    <mergeCell ref="A356:F356"/>
    <mergeCell ref="E336:F336"/>
    <mergeCell ref="A130:F130"/>
    <mergeCell ref="A290:C290"/>
    <mergeCell ref="A3:H3"/>
    <mergeCell ref="A4:H4"/>
    <mergeCell ref="A5:H5"/>
    <mergeCell ref="A168:D168"/>
    <mergeCell ref="A169:D169"/>
    <mergeCell ref="A266:F266"/>
    <mergeCell ref="C51:D51"/>
    <mergeCell ref="A208:D208"/>
    <mergeCell ref="A118:F118"/>
    <mergeCell ref="A119:F119"/>
    <mergeCell ref="J415:K415"/>
    <mergeCell ref="J411:K411"/>
    <mergeCell ref="J413:K413"/>
    <mergeCell ref="J412:K412"/>
    <mergeCell ref="J409:K409"/>
    <mergeCell ref="J410:K410"/>
    <mergeCell ref="A389:E389"/>
    <mergeCell ref="J414:K414"/>
    <mergeCell ref="G340:G341"/>
    <mergeCell ref="A365:B365"/>
    <mergeCell ref="E399:F399"/>
    <mergeCell ref="C399:D399"/>
    <mergeCell ref="A392:A393"/>
    <mergeCell ref="A210:A214"/>
    <mergeCell ref="A165:C165"/>
    <mergeCell ref="A206:E206"/>
    <mergeCell ref="D197:G197"/>
    <mergeCell ref="A187:D187"/>
    <mergeCell ref="A375:A387"/>
    <mergeCell ref="A373:E373"/>
    <mergeCell ref="A342:B342"/>
    <mergeCell ref="A244:D244"/>
    <mergeCell ref="A258:D258"/>
    <mergeCell ref="A433:B433"/>
    <mergeCell ref="C433:D433"/>
    <mergeCell ref="A336:C336"/>
    <mergeCell ref="A348:D348"/>
    <mergeCell ref="A153:D153"/>
    <mergeCell ref="A391:E391"/>
    <mergeCell ref="A340:A341"/>
    <mergeCell ref="B340:B341"/>
    <mergeCell ref="A370:E370"/>
    <mergeCell ref="A228:D228"/>
    <mergeCell ref="A317:A320"/>
    <mergeCell ref="A364:C364"/>
    <mergeCell ref="A354:C354"/>
    <mergeCell ref="C54:D54"/>
    <mergeCell ref="A227:D227"/>
    <mergeCell ref="A219:D219"/>
    <mergeCell ref="A152:D152"/>
    <mergeCell ref="A142:C142"/>
    <mergeCell ref="A70:T70"/>
    <mergeCell ref="A109:F109"/>
    <mergeCell ref="A89:F89"/>
    <mergeCell ref="A59:C59"/>
    <mergeCell ref="A49:J49"/>
    <mergeCell ref="C52:D52"/>
    <mergeCell ref="C53:D53"/>
    <mergeCell ref="A80:G80"/>
    <mergeCell ref="A31:C31"/>
    <mergeCell ref="A17:A18"/>
    <mergeCell ref="B17:E17"/>
    <mergeCell ref="D31:E31"/>
    <mergeCell ref="A41:D41"/>
    <mergeCell ref="A60:G60"/>
    <mergeCell ref="A6:F6"/>
    <mergeCell ref="A143:D143"/>
    <mergeCell ref="A311:E311"/>
    <mergeCell ref="B214:C214"/>
    <mergeCell ref="A101:G101"/>
    <mergeCell ref="A325:F325"/>
    <mergeCell ref="A315:D315"/>
    <mergeCell ref="A13:D13"/>
    <mergeCell ref="A24:D24"/>
    <mergeCell ref="A39:D39"/>
    <mergeCell ref="E433:F433"/>
    <mergeCell ref="F365:G365"/>
    <mergeCell ref="A410:A424"/>
    <mergeCell ref="A428:A429"/>
    <mergeCell ref="B428:C428"/>
    <mergeCell ref="D428:E428"/>
    <mergeCell ref="A425:F425"/>
    <mergeCell ref="F428:G428"/>
    <mergeCell ref="A427:E427"/>
    <mergeCell ref="D392:E392"/>
    <mergeCell ref="A455:E455"/>
    <mergeCell ref="A218:D218"/>
    <mergeCell ref="A408:F408"/>
    <mergeCell ref="A399:B399"/>
    <mergeCell ref="A322:C322"/>
    <mergeCell ref="A321:C321"/>
    <mergeCell ref="A350:A353"/>
    <mergeCell ref="A346:F346"/>
    <mergeCell ref="A302:C302"/>
    <mergeCell ref="B392:C392"/>
    <mergeCell ref="A487:B487"/>
    <mergeCell ref="C487:D487"/>
    <mergeCell ref="E487:F487"/>
    <mergeCell ref="F457:G457"/>
    <mergeCell ref="A462:B462"/>
    <mergeCell ref="C462:D462"/>
    <mergeCell ref="E462:F462"/>
    <mergeCell ref="A468:D468"/>
    <mergeCell ref="A470:A478"/>
    <mergeCell ref="A457:A458"/>
    <mergeCell ref="A479:D479"/>
    <mergeCell ref="A482:A483"/>
    <mergeCell ref="B482:C482"/>
    <mergeCell ref="D482:E482"/>
    <mergeCell ref="F482:G482"/>
    <mergeCell ref="A446:A454"/>
    <mergeCell ref="B453:E453"/>
    <mergeCell ref="B454:E454"/>
    <mergeCell ref="B457:C457"/>
    <mergeCell ref="D457:E457"/>
  </mergeCells>
  <printOptions horizontalCentered="1"/>
  <pageMargins left="0.511811023622047" right="0.196850393700787" top="0.196850393700787" bottom="0.196850393700787" header="0.14" footer="0.511811023622047"/>
  <pageSetup fitToHeight="0" horizontalDpi="300" verticalDpi="300" orientation="portrait" scale="50" r:id="rId2"/>
  <rowBreaks count="11" manualBreakCount="11">
    <brk id="56" max="7" man="1"/>
    <brk id="98" max="7" man="1"/>
    <brk id="127" max="7" man="1"/>
    <brk id="183" max="7" man="1"/>
    <brk id="236" max="7" man="1"/>
    <brk id="275" max="7" man="1"/>
    <brk id="334" max="7" man="1"/>
    <brk id="344" max="7" man="1"/>
    <brk id="355" max="7" man="1"/>
    <brk id="424" max="7" man="1"/>
    <brk id="425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>`Q</cp:keywords>
  <dc:description/>
  <cp:lastModifiedBy>admin</cp:lastModifiedBy>
  <cp:lastPrinted>2019-04-30T05:07:25Z</cp:lastPrinted>
  <dcterms:created xsi:type="dcterms:W3CDTF">2009-02-28T10:02:12Z</dcterms:created>
  <dcterms:modified xsi:type="dcterms:W3CDTF">2019-07-05T05:56:06Z</dcterms:modified>
  <cp:category/>
  <cp:version/>
  <cp:contentType/>
  <cp:contentStatus/>
</cp:coreProperties>
</file>